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Stake" sheetId="1" r:id="rId1"/>
    <sheet name="Terminus points" sheetId="2" r:id="rId2"/>
    <sheet name="Supra Glacial lakes" sheetId="3" r:id="rId3"/>
    <sheet name="Rock Bolders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AP10" i="1"/>
  <c r="AP12"/>
  <c r="AP15"/>
  <c r="AP16"/>
  <c r="AP17"/>
  <c r="AP3"/>
  <c r="AO12"/>
  <c r="AO15"/>
  <c r="AO16"/>
  <c r="AO17"/>
  <c r="AO10"/>
  <c r="AO3"/>
  <c r="AK4"/>
  <c r="AK5"/>
  <c r="AK6"/>
  <c r="AK7"/>
  <c r="AK8"/>
  <c r="AK9"/>
  <c r="AK10"/>
  <c r="AK11"/>
  <c r="AK12"/>
  <c r="AK13"/>
  <c r="AK14"/>
  <c r="AK15"/>
  <c r="AK18"/>
  <c r="AK3"/>
  <c r="AJ18"/>
  <c r="AJ5"/>
  <c r="AJ6"/>
  <c r="AJ7"/>
  <c r="AJ8"/>
  <c r="AJ9"/>
  <c r="AJ10"/>
  <c r="AJ11"/>
  <c r="AJ12"/>
  <c r="AJ13"/>
  <c r="AJ14"/>
  <c r="AJ15"/>
  <c r="AJ4"/>
  <c r="AJ16"/>
  <c r="AK16" s="1"/>
  <c r="AJ3"/>
  <c r="AG10"/>
  <c r="AF5"/>
  <c r="AG5" s="1"/>
  <c r="AF6"/>
  <c r="AG6" s="1"/>
  <c r="AF7"/>
  <c r="AG7" s="1"/>
  <c r="AF9"/>
  <c r="AG9" s="1"/>
  <c r="AF10"/>
  <c r="AF11"/>
  <c r="AG11" s="1"/>
  <c r="AF12"/>
  <c r="AG12" s="1"/>
  <c r="AF13"/>
  <c r="AG13" s="1"/>
  <c r="AF14"/>
  <c r="AG14" s="1"/>
  <c r="AF15"/>
  <c r="AG15" s="1"/>
  <c r="AF18"/>
  <c r="AG18" s="1"/>
  <c r="AF4"/>
  <c r="AG4" s="1"/>
  <c r="AC4"/>
  <c r="AC5"/>
  <c r="AC6"/>
  <c r="AC7"/>
  <c r="AC8"/>
  <c r="AC9"/>
  <c r="AC10"/>
  <c r="AC11"/>
  <c r="AC12"/>
  <c r="AC13"/>
  <c r="AC14"/>
  <c r="AC15"/>
  <c r="AC16"/>
  <c r="AC17"/>
  <c r="AB10"/>
  <c r="AB11"/>
  <c r="AB12"/>
  <c r="AB13"/>
  <c r="AB14"/>
  <c r="AB15"/>
  <c r="AB16"/>
  <c r="AB17"/>
  <c r="AB9"/>
  <c r="AB8"/>
  <c r="AB5"/>
  <c r="AB6"/>
  <c r="AB7"/>
  <c r="AB4"/>
  <c r="AB3"/>
  <c r="AC3" s="1"/>
  <c r="Y9"/>
  <c r="Y12"/>
  <c r="Y16"/>
  <c r="Y3"/>
  <c r="X12"/>
  <c r="X9"/>
  <c r="X4"/>
  <c r="Y4" s="1"/>
  <c r="X5"/>
  <c r="Y5" s="1"/>
  <c r="X6"/>
  <c r="Y6" s="1"/>
  <c r="X7"/>
  <c r="Y7" s="1"/>
  <c r="X8"/>
  <c r="Y8" s="1"/>
  <c r="X10"/>
  <c r="Y10" s="1"/>
  <c r="X11"/>
  <c r="Y11" s="1"/>
  <c r="X13"/>
  <c r="Y13" s="1"/>
  <c r="X14"/>
  <c r="Y14" s="1"/>
  <c r="X15"/>
  <c r="Y15" s="1"/>
  <c r="X16"/>
  <c r="X17"/>
  <c r="Y17" s="1"/>
  <c r="X3"/>
  <c r="AT20"/>
  <c r="AT22"/>
  <c r="AT23"/>
  <c r="AT25"/>
  <c r="AT26"/>
  <c r="AT27"/>
  <c r="AT29"/>
  <c r="AT31"/>
  <c r="AT33"/>
  <c r="AT19"/>
  <c r="AS33"/>
  <c r="AS27"/>
  <c r="AS28"/>
  <c r="AT28" s="1"/>
  <c r="AS29"/>
  <c r="AS30"/>
  <c r="AT30" s="1"/>
  <c r="AS31"/>
  <c r="AS32"/>
  <c r="AT32" s="1"/>
  <c r="AS26"/>
  <c r="AS25"/>
  <c r="AS23"/>
  <c r="AS20"/>
  <c r="AS21"/>
  <c r="AT21" s="1"/>
  <c r="AS22"/>
  <c r="AS24"/>
  <c r="AT24" s="1"/>
  <c r="AS19"/>
  <c r="AX20"/>
  <c r="AX23"/>
  <c r="AX25"/>
  <c r="AX26"/>
  <c r="AX27"/>
  <c r="AX28"/>
  <c r="AX29"/>
  <c r="AX31"/>
  <c r="AX32"/>
  <c r="AX33"/>
  <c r="AX19"/>
  <c r="AW33"/>
  <c r="AW32"/>
  <c r="AW28"/>
  <c r="AW29"/>
  <c r="AW27"/>
  <c r="AW25"/>
  <c r="AW23"/>
  <c r="AW20"/>
  <c r="AW21"/>
  <c r="AX21" s="1"/>
  <c r="AW22"/>
  <c r="AX22" s="1"/>
  <c r="AW24"/>
  <c r="AX24" s="1"/>
  <c r="AW26"/>
  <c r="AW30"/>
  <c r="AX30" s="1"/>
  <c r="AW31"/>
  <c r="AW19"/>
  <c r="BB20"/>
  <c r="BB22"/>
  <c r="BB23"/>
  <c r="BB25"/>
  <c r="BB27"/>
  <c r="BB30"/>
  <c r="BB31"/>
  <c r="BB33"/>
  <c r="BB19"/>
  <c r="BA33"/>
  <c r="BA23"/>
  <c r="BA22"/>
  <c r="BA20"/>
  <c r="BA21"/>
  <c r="BB21" s="1"/>
  <c r="BA24"/>
  <c r="BB24" s="1"/>
  <c r="BA25"/>
  <c r="BA26"/>
  <c r="BB26" s="1"/>
  <c r="BA27"/>
  <c r="BA29"/>
  <c r="BB29" s="1"/>
  <c r="BA30"/>
  <c r="BA31"/>
  <c r="BA32"/>
  <c r="BB32" s="1"/>
  <c r="BA19"/>
  <c r="BE19"/>
  <c r="BF19" s="1"/>
  <c r="BF20"/>
  <c r="BF21"/>
  <c r="BF22"/>
  <c r="BF23"/>
  <c r="BF24"/>
  <c r="BF32"/>
  <c r="BF33"/>
  <c r="BE33"/>
  <c r="BE29"/>
  <c r="BE28"/>
  <c r="BE25"/>
  <c r="BE23"/>
  <c r="BE22"/>
  <c r="BE24"/>
  <c r="BE26"/>
  <c r="BE27"/>
  <c r="BE30"/>
  <c r="BE31"/>
  <c r="BE32"/>
  <c r="BE21"/>
  <c r="BE20"/>
  <c r="BJ23"/>
  <c r="BI26"/>
  <c r="BI27"/>
  <c r="BI30"/>
  <c r="BI31"/>
  <c r="BI32"/>
  <c r="BI23"/>
  <c r="BN44"/>
  <c r="BN45"/>
  <c r="BN46"/>
  <c r="BN47"/>
  <c r="BN48"/>
  <c r="BM48"/>
  <c r="BM43"/>
  <c r="BM44"/>
  <c r="BM45"/>
  <c r="BM46"/>
  <c r="BM47"/>
  <c r="BM49"/>
  <c r="BN49" s="1"/>
  <c r="BM50"/>
  <c r="BM51"/>
  <c r="BM52"/>
  <c r="BM42"/>
  <c r="BM38"/>
  <c r="BM39"/>
  <c r="BM40"/>
  <c r="BM37"/>
  <c r="BM35"/>
  <c r="BN35" s="1"/>
  <c r="BR37"/>
  <c r="BR38"/>
  <c r="BR46"/>
  <c r="BR47"/>
  <c r="BQ50"/>
  <c r="BQ51"/>
  <c r="BQ52"/>
  <c r="BQ53"/>
  <c r="BQ49"/>
  <c r="BR49" s="1"/>
  <c r="BQ48"/>
  <c r="BR48" s="1"/>
  <c r="BQ47"/>
  <c r="BQ46"/>
  <c r="BQ42"/>
  <c r="BQ43"/>
  <c r="BQ44"/>
  <c r="BQ45"/>
  <c r="BQ41"/>
  <c r="BQ37"/>
  <c r="BQ38"/>
  <c r="BQ39"/>
  <c r="BQ40"/>
  <c r="BQ36"/>
  <c r="BR36" s="1"/>
  <c r="BQ35"/>
  <c r="BR35" s="1"/>
  <c r="T42"/>
  <c r="BN42" s="1"/>
  <c r="R42"/>
  <c r="R35"/>
  <c r="T35" s="1"/>
  <c r="R36"/>
  <c r="T36" s="1"/>
  <c r="R37"/>
  <c r="T37" s="1"/>
  <c r="BN37" s="1"/>
  <c r="R38"/>
  <c r="T38" s="1"/>
  <c r="BN38" s="1"/>
  <c r="R39"/>
  <c r="T39" s="1"/>
  <c r="BN39" s="1"/>
  <c r="R40"/>
  <c r="T40" s="1"/>
  <c r="BN40" s="1"/>
  <c r="R41"/>
  <c r="T41" s="1"/>
  <c r="BR41" s="1"/>
  <c r="R43"/>
  <c r="T43" s="1"/>
  <c r="BN43" s="1"/>
  <c r="R44"/>
  <c r="T44" s="1"/>
  <c r="BR44" s="1"/>
  <c r="R45"/>
  <c r="T45" s="1"/>
  <c r="BR45" s="1"/>
  <c r="R46"/>
  <c r="T46" s="1"/>
  <c r="R47"/>
  <c r="T47" s="1"/>
  <c r="R48"/>
  <c r="T48" s="1"/>
  <c r="R49"/>
  <c r="T49" s="1"/>
  <c r="R50"/>
  <c r="T50" s="1"/>
  <c r="BN50" s="1"/>
  <c r="R51"/>
  <c r="T51" s="1"/>
  <c r="BN51" s="1"/>
  <c r="R52"/>
  <c r="T52" s="1"/>
  <c r="BN52" s="1"/>
  <c r="R53"/>
  <c r="T53" s="1"/>
  <c r="BR53" s="1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AL3"/>
  <c r="R20"/>
  <c r="T20" s="1"/>
  <c r="R21"/>
  <c r="T21" s="1"/>
  <c r="R22"/>
  <c r="T22" s="1"/>
  <c r="R23"/>
  <c r="T23" s="1"/>
  <c r="R24"/>
  <c r="T24" s="1"/>
  <c r="R25"/>
  <c r="T25" s="1"/>
  <c r="BF25" s="1"/>
  <c r="R26"/>
  <c r="T26" s="1"/>
  <c r="BF26" s="1"/>
  <c r="R27"/>
  <c r="T27" s="1"/>
  <c r="BF27" s="1"/>
  <c r="R28"/>
  <c r="T28" s="1"/>
  <c r="BF28" s="1"/>
  <c r="R29"/>
  <c r="T29" s="1"/>
  <c r="BF29" s="1"/>
  <c r="R30"/>
  <c r="T30" s="1"/>
  <c r="BF30" s="1"/>
  <c r="R31"/>
  <c r="T31" s="1"/>
  <c r="BF31" s="1"/>
  <c r="R32"/>
  <c r="T32" s="1"/>
  <c r="BJ32" s="1"/>
  <c r="R33"/>
  <c r="T33" s="1"/>
  <c r="R19"/>
  <c r="T19" s="1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BR50" l="1"/>
  <c r="BR51"/>
  <c r="BR39"/>
  <c r="BR52"/>
  <c r="BR40"/>
  <c r="BJ26"/>
  <c r="BJ27"/>
  <c r="BR42"/>
  <c r="BJ30"/>
  <c r="BR43"/>
  <c r="BJ31"/>
  <c r="I13" i="4" l="1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6" i="3"/>
  <c r="I6"/>
  <c r="J5"/>
  <c r="I5"/>
  <c r="J4"/>
  <c r="I4"/>
  <c r="J3"/>
  <c r="I3"/>
  <c r="J12" i="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R8" i="1" l="1"/>
  <c r="T8" s="1"/>
  <c r="R4" l="1"/>
  <c r="T4" s="1"/>
  <c r="R5"/>
  <c r="T5" s="1"/>
  <c r="R6"/>
  <c r="T6" s="1"/>
  <c r="R7"/>
  <c r="T7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I4"/>
  <c r="I5"/>
  <c r="I6"/>
  <c r="I7"/>
  <c r="I8"/>
  <c r="I9"/>
  <c r="I10"/>
  <c r="I11"/>
  <c r="I12"/>
  <c r="I13"/>
  <c r="I14"/>
  <c r="I15"/>
  <c r="I16"/>
  <c r="I17"/>
  <c r="I18"/>
  <c r="H4"/>
  <c r="H5"/>
  <c r="H6"/>
  <c r="H7"/>
  <c r="H8"/>
  <c r="H9"/>
  <c r="H10"/>
  <c r="H11"/>
  <c r="H12"/>
  <c r="H13"/>
  <c r="H14"/>
  <c r="H15"/>
  <c r="H16"/>
  <c r="H17"/>
  <c r="H18"/>
  <c r="R3"/>
  <c r="T3" s="1"/>
  <c r="I3"/>
  <c r="H3"/>
</calcChain>
</file>

<file path=xl/sharedStrings.xml><?xml version="1.0" encoding="utf-8"?>
<sst xmlns="http://schemas.openxmlformats.org/spreadsheetml/2006/main" count="368" uniqueCount="103">
  <si>
    <t>Stake Number</t>
  </si>
  <si>
    <t>degree</t>
  </si>
  <si>
    <t>min</t>
  </si>
  <si>
    <t>sec</t>
  </si>
  <si>
    <t>Lat</t>
  </si>
  <si>
    <t>Long</t>
  </si>
  <si>
    <t>Bamboo Length</t>
  </si>
  <si>
    <t>Total length (cm)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</si>
  <si>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</si>
  <si>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</si>
  <si>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</si>
  <si>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</si>
  <si>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</si>
  <si>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</si>
  <si>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</si>
  <si>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</si>
  <si>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</si>
  <si>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</si>
  <si>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</si>
  <si>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</si>
  <si>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</si>
  <si>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</si>
  <si>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</si>
  <si>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</si>
  <si>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Altitude</t>
  </si>
  <si>
    <t>debris thickness</t>
  </si>
  <si>
    <t>S.No</t>
  </si>
  <si>
    <t>Code</t>
  </si>
  <si>
    <t>STG-SNT-1</t>
  </si>
  <si>
    <t>STG-SNT-2</t>
  </si>
  <si>
    <t>STG-SNT-3</t>
  </si>
  <si>
    <t>STG-SNT-4</t>
  </si>
  <si>
    <t>STG-SNT-5</t>
  </si>
  <si>
    <t>STG-SNT-6</t>
  </si>
  <si>
    <t>STG-SNT-7</t>
  </si>
  <si>
    <t>STG-SNT-8</t>
  </si>
  <si>
    <t>STG-SNT-9</t>
  </si>
  <si>
    <t>STG-SNT-10</t>
  </si>
  <si>
    <t>SG-1</t>
  </si>
  <si>
    <t>SG-2</t>
  </si>
  <si>
    <t>SG-3</t>
  </si>
  <si>
    <t>SG-4</t>
  </si>
  <si>
    <t>GPS Code</t>
  </si>
  <si>
    <t>cm</t>
  </si>
  <si>
    <t>Outer length(cm)</t>
  </si>
  <si>
    <t xml:space="preserve">Inner Length </t>
  </si>
  <si>
    <t>Stake Reading</t>
  </si>
  <si>
    <t>Insertion Error</t>
  </si>
  <si>
    <t>15 (3-4)</t>
  </si>
  <si>
    <t>36 (3-4)</t>
  </si>
  <si>
    <t>64 (3-4)</t>
  </si>
  <si>
    <t>Stake reading</t>
  </si>
  <si>
    <t>II (2015)</t>
  </si>
  <si>
    <t>III (2015)</t>
  </si>
  <si>
    <t>IV (2015)</t>
  </si>
  <si>
    <t>V (2015)</t>
  </si>
  <si>
    <t>VI (2015)</t>
  </si>
  <si>
    <t>VII (2015)</t>
  </si>
  <si>
    <t>VIII (2015)</t>
  </si>
  <si>
    <t>IX (2015)</t>
  </si>
  <si>
    <t>X (2015)</t>
  </si>
  <si>
    <t>XI (2015)</t>
  </si>
  <si>
    <t>XII (2015)</t>
  </si>
  <si>
    <t>XIII (2015)</t>
  </si>
  <si>
    <t>XIV (2015)</t>
  </si>
  <si>
    <t>XV (2015)</t>
  </si>
  <si>
    <t>XVI (2015)</t>
  </si>
  <si>
    <t>B.No</t>
  </si>
  <si>
    <t>Exposed</t>
  </si>
  <si>
    <t>Inner length</t>
  </si>
  <si>
    <t>Melting</t>
  </si>
  <si>
    <t>20.06.2016</t>
  </si>
  <si>
    <t>10.08.2016</t>
  </si>
  <si>
    <t>30.08.2016</t>
  </si>
  <si>
    <t>finished</t>
  </si>
  <si>
    <t>19.09.2016</t>
  </si>
  <si>
    <t>finish</t>
  </si>
  <si>
    <t>I (2017)</t>
  </si>
  <si>
    <t>II(2017)</t>
  </si>
  <si>
    <t>III(2017)</t>
  </si>
  <si>
    <t>IV (2017)</t>
  </si>
  <si>
    <t>V(2017)</t>
  </si>
  <si>
    <t>VI(2017)</t>
  </si>
  <si>
    <t>VII(2017)</t>
  </si>
  <si>
    <t>VIII(2017)</t>
  </si>
  <si>
    <t>IX(2017)</t>
  </si>
  <si>
    <t>X(2017)</t>
  </si>
  <si>
    <t>XA(2017)</t>
  </si>
  <si>
    <t>XB(2017)</t>
  </si>
  <si>
    <t>XC(2017)</t>
  </si>
  <si>
    <t>XII(2017)</t>
  </si>
  <si>
    <t>XIII(2017)</t>
  </si>
  <si>
    <t>XIV(2017)</t>
  </si>
  <si>
    <t>XV(2017)</t>
  </si>
  <si>
    <t>XVI(2017)</t>
  </si>
  <si>
    <t>XVII(2017)</t>
  </si>
  <si>
    <t>12.07.2017</t>
  </si>
  <si>
    <t>27.08.2017</t>
  </si>
  <si>
    <t>19.09.2017</t>
  </si>
  <si>
    <t>not found</t>
  </si>
  <si>
    <t>Stake</t>
  </si>
  <si>
    <t>Date</t>
  </si>
  <si>
    <t>Internal lngth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</si>
</sst>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Alignment="1">
      <alignment horizontal="right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14" fontId="1" fillId="0" borderId="5" xfId="0" applyNumberFormat="1" applyFont="1" applyBorder="1"/>
    <xf numFmtId="14" fontId="1" fillId="0" borderId="2" xfId="0" applyNumberFormat="1" applyFont="1" applyBorder="1"/>
    <xf numFmtId="14" fontId="0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3"/>
  <sheetViews>
    <sheetView tabSelected="1" zoomScale="70" zoomScaleNormal="70" workbookViewId="0">
      <selection activeCell="R39" sqref="R39"/>
    </sheetView>
  </sheetViews>
  <sheetFormatPr defaultRowHeight="15"/>
  <cols>
    <col min="1" max="1" width="15.28515625" style="1" bestFit="1" customWidth="1"/>
    <col min="17" max="17" width="13.85546875" bestFit="1" customWidth="1"/>
    <col min="18" max="18" width="16.140625" bestFit="1" customWidth="1"/>
    <col min="19" max="19" width="19" bestFit="1" customWidth="1"/>
    <col min="20" max="20" width="14" bestFit="1" customWidth="1"/>
    <col min="21" max="21" width="20.28515625" bestFit="1" customWidth="1"/>
    <col min="22" max="23" width="15.42578125" customWidth="1"/>
    <col min="24" max="24" width="18.5703125" bestFit="1" customWidth="1"/>
    <col min="27" max="27" width="15.28515625" bestFit="1" customWidth="1"/>
    <col min="28" max="28" width="18.5703125" bestFit="1" customWidth="1"/>
    <col min="31" max="31" width="15.28515625" bestFit="1" customWidth="1"/>
    <col min="32" max="32" width="18.5703125" bestFit="1" customWidth="1"/>
    <col min="35" max="35" width="14.85546875" bestFit="1" customWidth="1"/>
    <col min="36" max="36" width="18.5703125" bestFit="1" customWidth="1"/>
    <col min="38" max="38" width="17.7109375" bestFit="1" customWidth="1"/>
    <col min="39" max="39" width="7.28515625" bestFit="1" customWidth="1"/>
    <col min="40" max="40" width="15.28515625" bestFit="1" customWidth="1"/>
    <col min="42" max="42" width="17.7109375" bestFit="1" customWidth="1"/>
    <col min="43" max="43" width="7.28515625" bestFit="1" customWidth="1"/>
    <col min="55" max="55" width="15.28515625" bestFit="1" customWidth="1"/>
    <col min="60" max="60" width="14.42578125" bestFit="1" customWidth="1"/>
    <col min="62" max="62" width="10" bestFit="1" customWidth="1"/>
    <col min="63" max="63" width="15.28515625" bestFit="1" customWidth="1"/>
    <col min="65" max="65" width="15.28515625" bestFit="1" customWidth="1"/>
    <col min="68" max="68" width="14" bestFit="1" customWidth="1"/>
    <col min="70" max="70" width="15.28515625" bestFit="1" customWidth="1"/>
  </cols>
  <sheetData>
    <row r="1" spans="1:70" s="1" customFormat="1">
      <c r="A1" s="2"/>
      <c r="B1" s="3"/>
      <c r="C1" s="3" t="s">
        <v>4</v>
      </c>
      <c r="D1" s="3"/>
      <c r="E1" s="3" t="s">
        <v>5</v>
      </c>
      <c r="F1" s="3"/>
      <c r="G1" s="4"/>
      <c r="H1" s="2"/>
      <c r="I1" s="3"/>
      <c r="J1" s="4"/>
      <c r="K1" s="2" t="s">
        <v>6</v>
      </c>
      <c r="L1" s="3"/>
      <c r="M1" s="3"/>
      <c r="N1" s="3"/>
      <c r="O1" s="3"/>
      <c r="P1" s="3"/>
      <c r="Q1" s="8"/>
      <c r="R1" s="8"/>
      <c r="S1" s="3"/>
      <c r="T1" s="4"/>
      <c r="U1" s="2" t="s">
        <v>43</v>
      </c>
      <c r="V1" s="2"/>
      <c r="W1" s="15">
        <v>41858</v>
      </c>
      <c r="X1" s="3" t="s">
        <v>46</v>
      </c>
      <c r="Y1" s="3"/>
      <c r="Z1" s="2"/>
      <c r="AA1" s="15">
        <v>41873</v>
      </c>
      <c r="AB1" s="3" t="s">
        <v>46</v>
      </c>
      <c r="AC1" s="3"/>
      <c r="AD1" s="2"/>
      <c r="AE1" s="15">
        <v>41888</v>
      </c>
      <c r="AF1" s="3" t="s">
        <v>46</v>
      </c>
      <c r="AG1" s="3"/>
      <c r="AH1" s="2"/>
      <c r="AI1" s="15">
        <v>41903</v>
      </c>
      <c r="AJ1" s="3" t="s">
        <v>46</v>
      </c>
      <c r="AK1" s="4"/>
      <c r="AL1" s="3" t="s">
        <v>51</v>
      </c>
      <c r="AM1" s="2"/>
      <c r="AN1" s="15">
        <v>42251</v>
      </c>
      <c r="AO1" s="3"/>
      <c r="AP1" s="4" t="s">
        <v>51</v>
      </c>
      <c r="AQ1" s="3"/>
      <c r="AR1" s="3" t="s">
        <v>71</v>
      </c>
      <c r="AS1" s="3"/>
      <c r="AT1" s="4"/>
      <c r="AU1" s="2"/>
      <c r="AV1" s="3" t="s">
        <v>72</v>
      </c>
      <c r="AW1" s="3"/>
      <c r="AX1" s="4"/>
      <c r="AY1" s="2"/>
      <c r="AZ1" s="3" t="s">
        <v>73</v>
      </c>
      <c r="BA1" s="3"/>
      <c r="BB1" s="4"/>
      <c r="BC1" s="2"/>
      <c r="BD1" s="3" t="s">
        <v>75</v>
      </c>
      <c r="BE1" s="3"/>
      <c r="BF1" s="4"/>
      <c r="BG1" s="2"/>
      <c r="BH1" s="3" t="s">
        <v>96</v>
      </c>
      <c r="BI1" s="3"/>
      <c r="BJ1" s="4"/>
      <c r="BK1" s="2"/>
      <c r="BL1" s="3" t="s">
        <v>97</v>
      </c>
      <c r="BM1" s="3"/>
      <c r="BN1" s="4"/>
      <c r="BO1" s="2"/>
      <c r="BP1" s="3" t="s">
        <v>98</v>
      </c>
      <c r="BQ1" s="3"/>
      <c r="BR1" s="4"/>
    </row>
    <row r="2" spans="1:70" s="1" customFormat="1" ht="15.75" thickBot="1">
      <c r="A2" s="5" t="s">
        <v>0</v>
      </c>
      <c r="B2" s="6" t="s">
        <v>1</v>
      </c>
      <c r="C2" s="6" t="s">
        <v>2</v>
      </c>
      <c r="D2" s="6" t="s">
        <v>3</v>
      </c>
      <c r="E2" s="6" t="s">
        <v>1</v>
      </c>
      <c r="F2" s="6" t="s">
        <v>2</v>
      </c>
      <c r="G2" s="7" t="s">
        <v>3</v>
      </c>
      <c r="H2" s="5" t="s">
        <v>4</v>
      </c>
      <c r="I2" s="6" t="s">
        <v>5</v>
      </c>
      <c r="J2" s="7" t="s">
        <v>24</v>
      </c>
      <c r="K2" s="5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9" t="s">
        <v>47</v>
      </c>
      <c r="R2" s="9" t="s">
        <v>7</v>
      </c>
      <c r="S2" s="6" t="s">
        <v>44</v>
      </c>
      <c r="T2" s="7" t="s">
        <v>45</v>
      </c>
      <c r="U2" s="5" t="s">
        <v>25</v>
      </c>
      <c r="V2" s="5" t="s">
        <v>67</v>
      </c>
      <c r="W2" s="6" t="s">
        <v>68</v>
      </c>
      <c r="X2" s="6" t="s">
        <v>69</v>
      </c>
      <c r="Y2" s="6" t="s">
        <v>70</v>
      </c>
      <c r="Z2" s="5" t="s">
        <v>67</v>
      </c>
      <c r="AA2" s="6" t="s">
        <v>68</v>
      </c>
      <c r="AB2" s="6" t="s">
        <v>69</v>
      </c>
      <c r="AC2" s="6" t="s">
        <v>70</v>
      </c>
      <c r="AD2" s="5" t="s">
        <v>67</v>
      </c>
      <c r="AE2" s="6" t="s">
        <v>68</v>
      </c>
      <c r="AF2" s="6" t="s">
        <v>69</v>
      </c>
      <c r="AG2" s="6" t="s">
        <v>70</v>
      </c>
      <c r="AH2" s="5" t="s">
        <v>67</v>
      </c>
      <c r="AI2" s="6" t="s">
        <v>68</v>
      </c>
      <c r="AJ2" s="6" t="s">
        <v>69</v>
      </c>
      <c r="AK2" s="7" t="s">
        <v>70</v>
      </c>
      <c r="AL2" s="14">
        <v>42228</v>
      </c>
      <c r="AM2" s="5" t="s">
        <v>67</v>
      </c>
      <c r="AN2" s="6" t="s">
        <v>68</v>
      </c>
      <c r="AO2" s="6" t="s">
        <v>69</v>
      </c>
      <c r="AP2" s="7" t="s">
        <v>70</v>
      </c>
      <c r="AQ2" s="6" t="s">
        <v>67</v>
      </c>
      <c r="AR2" s="6" t="s">
        <v>68</v>
      </c>
      <c r="AS2" s="6" t="s">
        <v>69</v>
      </c>
      <c r="AT2" s="7" t="s">
        <v>70</v>
      </c>
      <c r="AU2" s="5" t="s">
        <v>67</v>
      </c>
      <c r="AV2" s="6" t="s">
        <v>68</v>
      </c>
      <c r="AW2" s="6" t="s">
        <v>69</v>
      </c>
      <c r="AX2" s="7" t="s">
        <v>70</v>
      </c>
      <c r="AY2" s="5" t="s">
        <v>67</v>
      </c>
      <c r="AZ2" s="6" t="s">
        <v>68</v>
      </c>
      <c r="BA2" s="6" t="s">
        <v>69</v>
      </c>
      <c r="BB2" s="7" t="s">
        <v>70</v>
      </c>
      <c r="BC2" s="5" t="s">
        <v>67</v>
      </c>
      <c r="BD2" s="6" t="s">
        <v>68</v>
      </c>
      <c r="BE2" s="6" t="s">
        <v>69</v>
      </c>
      <c r="BF2" s="7" t="s">
        <v>70</v>
      </c>
      <c r="BG2" s="5" t="s">
        <v>67</v>
      </c>
      <c r="BH2" s="6" t="s">
        <v>68</v>
      </c>
      <c r="BI2" s="6" t="s">
        <v>69</v>
      </c>
      <c r="BJ2" s="7" t="s">
        <v>70</v>
      </c>
      <c r="BK2" s="5" t="s">
        <v>67</v>
      </c>
      <c r="BL2" s="6" t="s">
        <v>68</v>
      </c>
      <c r="BM2" s="6" t="s">
        <v>69</v>
      </c>
      <c r="BN2" s="7" t="s">
        <v>70</v>
      </c>
      <c r="BO2" s="5" t="s">
        <v>67</v>
      </c>
      <c r="BP2" s="6" t="s">
        <v>68</v>
      </c>
      <c r="BQ2" s="6" t="s">
        <v>69</v>
      </c>
      <c r="BR2" s="7" t="s">
        <v>70</v>
      </c>
    </row>
    <row r="3" spans="1:70">
      <c r="A3" s="1" t="s">
        <v>8</v>
      </c>
      <c r="B3">
        <v>32</v>
      </c>
      <c r="C3">
        <v>30</v>
      </c>
      <c r="D3">
        <v>10.1</v>
      </c>
      <c r="E3">
        <v>77</v>
      </c>
      <c r="F3">
        <v>31</v>
      </c>
      <c r="G3">
        <v>43.6</v>
      </c>
      <c r="H3">
        <f>B3+(C3/60)+(D3/3600)</f>
        <v>32.502805555555554</v>
      </c>
      <c r="I3">
        <f>E3+(F3/60)+(G3/3600)</f>
        <v>77.528777777777776</v>
      </c>
      <c r="J3">
        <v>4269</v>
      </c>
      <c r="K3">
        <v>199</v>
      </c>
      <c r="L3">
        <v>198.5</v>
      </c>
      <c r="M3">
        <v>199.6</v>
      </c>
      <c r="N3">
        <v>198.2</v>
      </c>
      <c r="O3">
        <v>0</v>
      </c>
      <c r="Q3" s="10">
        <v>0</v>
      </c>
      <c r="R3">
        <f>SUM(K3+L3+M3+N3)</f>
        <v>795.3</v>
      </c>
      <c r="S3">
        <v>48.7</v>
      </c>
      <c r="T3">
        <f>R3-S3</f>
        <v>746.59999999999991</v>
      </c>
      <c r="U3">
        <v>1.6</v>
      </c>
      <c r="V3">
        <v>4</v>
      </c>
      <c r="W3">
        <v>131</v>
      </c>
      <c r="X3">
        <f>(K3+L3+M3+N3)-W3</f>
        <v>664.3</v>
      </c>
      <c r="Y3">
        <f>T3-X3</f>
        <v>82.299999999999955</v>
      </c>
      <c r="Z3">
        <v>4</v>
      </c>
      <c r="AA3">
        <v>188</v>
      </c>
      <c r="AB3">
        <f>(K3+L3+M3+N3)-AA3</f>
        <v>607.29999999999995</v>
      </c>
      <c r="AC3">
        <f>T3-AB3</f>
        <v>139.29999999999995</v>
      </c>
      <c r="AH3">
        <v>3</v>
      </c>
      <c r="AI3">
        <v>24.3</v>
      </c>
      <c r="AJ3">
        <f>K3+L3+M3-AI3</f>
        <v>572.80000000000007</v>
      </c>
      <c r="AK3">
        <f>T3-AJ3</f>
        <v>173.79999999999984</v>
      </c>
      <c r="AL3">
        <f>(M3+N3+75.9)</f>
        <v>473.69999999999993</v>
      </c>
      <c r="AM3">
        <v>2</v>
      </c>
      <c r="AN3">
        <v>155</v>
      </c>
      <c r="AO3">
        <f>(K3+L3)-AN3</f>
        <v>242.5</v>
      </c>
      <c r="AP3">
        <f>T3-AO3</f>
        <v>504.09999999999991</v>
      </c>
      <c r="AQ3">
        <v>1</v>
      </c>
      <c r="AR3">
        <v>75</v>
      </c>
      <c r="AU3" t="s">
        <v>74</v>
      </c>
      <c r="AY3" t="s">
        <v>74</v>
      </c>
      <c r="BC3" s="12" t="s">
        <v>74</v>
      </c>
      <c r="BD3" s="12"/>
      <c r="BE3" s="12"/>
      <c r="BG3" s="12" t="s">
        <v>74</v>
      </c>
      <c r="BK3" s="12" t="s">
        <v>74</v>
      </c>
      <c r="BR3" s="1"/>
    </row>
    <row r="4" spans="1:70">
      <c r="A4" s="1" t="s">
        <v>9</v>
      </c>
      <c r="B4">
        <v>32</v>
      </c>
      <c r="C4">
        <v>30</v>
      </c>
      <c r="D4">
        <v>31.1</v>
      </c>
      <c r="E4">
        <v>77</v>
      </c>
      <c r="F4">
        <v>31</v>
      </c>
      <c r="G4">
        <v>27.3</v>
      </c>
      <c r="H4">
        <f t="shared" ref="H4:H18" si="0">B4+(C4/60)+(D4/3600)</f>
        <v>32.508638888888889</v>
      </c>
      <c r="I4">
        <f t="shared" ref="I4:I18" si="1">E4+(F4/60)+(G4/3600)</f>
        <v>77.524249999999995</v>
      </c>
      <c r="J4">
        <v>4280</v>
      </c>
      <c r="K4">
        <v>198.3</v>
      </c>
      <c r="L4">
        <v>198.4</v>
      </c>
      <c r="M4">
        <v>198.5</v>
      </c>
      <c r="N4">
        <v>198.3</v>
      </c>
      <c r="O4">
        <v>0</v>
      </c>
      <c r="Q4" s="10">
        <v>0</v>
      </c>
      <c r="R4">
        <f>SUM(K4+L4+M4+N4)</f>
        <v>793.5</v>
      </c>
      <c r="S4">
        <v>19</v>
      </c>
      <c r="T4">
        <f t="shared" ref="T4:T52" si="2">R4-S4</f>
        <v>774.5</v>
      </c>
      <c r="U4">
        <v>0</v>
      </c>
      <c r="V4">
        <v>4</v>
      </c>
      <c r="W4">
        <v>184</v>
      </c>
      <c r="X4">
        <f t="shared" ref="X4:X17" si="3">(K4+L4+M4+N4)-W4</f>
        <v>609.5</v>
      </c>
      <c r="Y4">
        <f t="shared" ref="Y4:Y17" si="4">T4-X4</f>
        <v>165</v>
      </c>
      <c r="Z4">
        <v>3</v>
      </c>
      <c r="AA4">
        <v>97</v>
      </c>
      <c r="AB4">
        <f>(K4+L4+M4)-AA4</f>
        <v>498.20000000000005</v>
      </c>
      <c r="AC4">
        <f t="shared" ref="AC4:AC17" si="5">T4-AB4</f>
        <v>276.29999999999995</v>
      </c>
      <c r="AD4">
        <v>2</v>
      </c>
      <c r="AE4">
        <v>7</v>
      </c>
      <c r="AF4">
        <f>(K4+L4)-AE4</f>
        <v>389.70000000000005</v>
      </c>
      <c r="AG4">
        <f>T4-AF4</f>
        <v>384.79999999999995</v>
      </c>
      <c r="AH4">
        <v>2</v>
      </c>
      <c r="AI4">
        <v>75.5</v>
      </c>
      <c r="AJ4">
        <f>K4+L4-AI4</f>
        <v>321.20000000000005</v>
      </c>
      <c r="AK4">
        <f t="shared" ref="AK4:AK18" si="6">T4-AJ4</f>
        <v>453.29999999999995</v>
      </c>
      <c r="AQ4" t="s">
        <v>76</v>
      </c>
      <c r="AU4" t="s">
        <v>76</v>
      </c>
      <c r="BC4" s="12" t="s">
        <v>76</v>
      </c>
      <c r="BD4" s="12"/>
      <c r="BE4" s="12"/>
      <c r="BG4" s="12" t="s">
        <v>74</v>
      </c>
      <c r="BK4" s="12" t="s">
        <v>74</v>
      </c>
      <c r="BR4" s="1"/>
    </row>
    <row r="5" spans="1:70">
      <c r="A5" s="1" t="s">
        <v>10</v>
      </c>
      <c r="B5">
        <v>32</v>
      </c>
      <c r="C5">
        <v>30</v>
      </c>
      <c r="D5">
        <v>35.5</v>
      </c>
      <c r="E5">
        <v>77</v>
      </c>
      <c r="F5">
        <v>30</v>
      </c>
      <c r="G5">
        <v>59.9</v>
      </c>
      <c r="H5">
        <f t="shared" si="0"/>
        <v>32.509861111111114</v>
      </c>
      <c r="I5">
        <f t="shared" si="1"/>
        <v>77.516638888888892</v>
      </c>
      <c r="J5">
        <v>4347</v>
      </c>
      <c r="K5">
        <v>197.7</v>
      </c>
      <c r="L5">
        <v>198.3</v>
      </c>
      <c r="M5">
        <v>198.5</v>
      </c>
      <c r="N5">
        <v>198.3</v>
      </c>
      <c r="O5">
        <v>0</v>
      </c>
      <c r="Q5" s="10">
        <v>0</v>
      </c>
      <c r="R5">
        <f>SUM(K5+L5+M5+N5)</f>
        <v>792.8</v>
      </c>
      <c r="S5">
        <v>21.2</v>
      </c>
      <c r="T5">
        <f t="shared" si="2"/>
        <v>771.59999999999991</v>
      </c>
      <c r="U5">
        <v>0</v>
      </c>
      <c r="V5">
        <v>4</v>
      </c>
      <c r="W5">
        <v>189</v>
      </c>
      <c r="X5">
        <f t="shared" si="3"/>
        <v>603.79999999999995</v>
      </c>
      <c r="Y5">
        <f t="shared" si="4"/>
        <v>167.79999999999995</v>
      </c>
      <c r="Z5">
        <v>3</v>
      </c>
      <c r="AA5">
        <v>110</v>
      </c>
      <c r="AB5">
        <f t="shared" ref="AB5:AB7" si="7">(K5+L5+M5)-AA5</f>
        <v>484.5</v>
      </c>
      <c r="AC5">
        <f t="shared" si="5"/>
        <v>287.09999999999991</v>
      </c>
      <c r="AD5">
        <v>2</v>
      </c>
      <c r="AE5">
        <v>16</v>
      </c>
      <c r="AF5">
        <f t="shared" ref="AF5:AF18" si="8">(K5+L5)-AE5</f>
        <v>380</v>
      </c>
      <c r="AG5">
        <f t="shared" ref="AG5:AG18" si="9">T5-AF5</f>
        <v>391.59999999999991</v>
      </c>
      <c r="AH5">
        <v>2</v>
      </c>
      <c r="AI5">
        <v>88.1</v>
      </c>
      <c r="AJ5">
        <f t="shared" ref="AJ5:AJ15" si="10">K5+L5-AI5</f>
        <v>307.89999999999998</v>
      </c>
      <c r="AK5">
        <f t="shared" si="6"/>
        <v>463.69999999999993</v>
      </c>
      <c r="AQ5" t="s">
        <v>76</v>
      </c>
      <c r="AU5" t="s">
        <v>76</v>
      </c>
      <c r="BC5" s="12" t="s">
        <v>76</v>
      </c>
      <c r="BD5" s="12"/>
      <c r="BE5" s="12"/>
      <c r="BG5" s="12" t="s">
        <v>74</v>
      </c>
      <c r="BK5" s="12" t="s">
        <v>74</v>
      </c>
      <c r="BR5" s="1"/>
    </row>
    <row r="6" spans="1:70">
      <c r="A6" s="1" t="s">
        <v>11</v>
      </c>
      <c r="B6">
        <v>32</v>
      </c>
      <c r="C6">
        <v>30</v>
      </c>
      <c r="D6">
        <v>40.799999999999997</v>
      </c>
      <c r="E6">
        <v>77</v>
      </c>
      <c r="F6">
        <v>30</v>
      </c>
      <c r="G6">
        <v>23.8</v>
      </c>
      <c r="H6">
        <f t="shared" si="0"/>
        <v>32.511333333333333</v>
      </c>
      <c r="I6">
        <f t="shared" si="1"/>
        <v>77.506611111111113</v>
      </c>
      <c r="J6">
        <v>4403</v>
      </c>
      <c r="K6">
        <v>197.7</v>
      </c>
      <c r="L6">
        <v>198.3</v>
      </c>
      <c r="M6">
        <v>198.5</v>
      </c>
      <c r="N6">
        <v>198</v>
      </c>
      <c r="O6">
        <v>0</v>
      </c>
      <c r="Q6" s="10">
        <v>0</v>
      </c>
      <c r="R6">
        <f>SUM(K6+L6+M6+N6)</f>
        <v>792.5</v>
      </c>
      <c r="S6">
        <v>16</v>
      </c>
      <c r="T6">
        <f t="shared" si="2"/>
        <v>776.5</v>
      </c>
      <c r="U6">
        <v>0</v>
      </c>
      <c r="V6">
        <v>4</v>
      </c>
      <c r="W6">
        <v>180</v>
      </c>
      <c r="X6">
        <f t="shared" si="3"/>
        <v>612.5</v>
      </c>
      <c r="Y6">
        <f t="shared" si="4"/>
        <v>164</v>
      </c>
      <c r="Z6">
        <v>3</v>
      </c>
      <c r="AA6">
        <v>94</v>
      </c>
      <c r="AB6">
        <f t="shared" si="7"/>
        <v>500.5</v>
      </c>
      <c r="AC6">
        <f t="shared" si="5"/>
        <v>276</v>
      </c>
      <c r="AD6">
        <v>2</v>
      </c>
      <c r="AE6">
        <v>186</v>
      </c>
      <c r="AF6">
        <f t="shared" si="8"/>
        <v>210</v>
      </c>
      <c r="AG6">
        <f t="shared" si="9"/>
        <v>566.5</v>
      </c>
      <c r="AH6">
        <v>2</v>
      </c>
      <c r="AI6">
        <v>54</v>
      </c>
      <c r="AJ6">
        <f t="shared" si="10"/>
        <v>342</v>
      </c>
      <c r="AK6">
        <f t="shared" si="6"/>
        <v>434.5</v>
      </c>
      <c r="AQ6" t="s">
        <v>76</v>
      </c>
      <c r="AU6" t="s">
        <v>76</v>
      </c>
      <c r="BC6" s="12" t="s">
        <v>76</v>
      </c>
      <c r="BD6" s="12"/>
      <c r="BE6" s="12"/>
      <c r="BG6" s="12" t="s">
        <v>74</v>
      </c>
      <c r="BK6" s="12" t="s">
        <v>74</v>
      </c>
      <c r="BR6" s="1"/>
    </row>
    <row r="7" spans="1:70">
      <c r="A7" s="1" t="s">
        <v>12</v>
      </c>
      <c r="B7">
        <v>32</v>
      </c>
      <c r="C7">
        <v>30</v>
      </c>
      <c r="D7">
        <v>39.4</v>
      </c>
      <c r="E7">
        <v>77</v>
      </c>
      <c r="F7">
        <v>29</v>
      </c>
      <c r="G7">
        <v>39.9</v>
      </c>
      <c r="H7">
        <f t="shared" si="0"/>
        <v>32.510944444444448</v>
      </c>
      <c r="I7">
        <f t="shared" si="1"/>
        <v>77.494416666666666</v>
      </c>
      <c r="J7">
        <v>4462</v>
      </c>
      <c r="K7">
        <v>196.5</v>
      </c>
      <c r="L7">
        <v>199.1</v>
      </c>
      <c r="M7">
        <v>198.6</v>
      </c>
      <c r="N7">
        <v>198.9</v>
      </c>
      <c r="O7">
        <v>0</v>
      </c>
      <c r="Q7" s="10">
        <v>0</v>
      </c>
      <c r="R7">
        <f>SUM(K7+L7+M7+N7)</f>
        <v>793.1</v>
      </c>
      <c r="S7">
        <v>10</v>
      </c>
      <c r="T7">
        <f t="shared" si="2"/>
        <v>783.1</v>
      </c>
      <c r="U7">
        <v>0</v>
      </c>
      <c r="V7">
        <v>4</v>
      </c>
      <c r="W7">
        <v>170</v>
      </c>
      <c r="X7">
        <f t="shared" si="3"/>
        <v>623.1</v>
      </c>
      <c r="Y7">
        <f t="shared" si="4"/>
        <v>160</v>
      </c>
      <c r="Z7">
        <v>3</v>
      </c>
      <c r="AA7">
        <v>76</v>
      </c>
      <c r="AB7">
        <f t="shared" si="7"/>
        <v>518.20000000000005</v>
      </c>
      <c r="AC7">
        <f t="shared" si="5"/>
        <v>264.89999999999998</v>
      </c>
      <c r="AD7">
        <v>2</v>
      </c>
      <c r="AE7">
        <v>160</v>
      </c>
      <c r="AF7">
        <f t="shared" si="8"/>
        <v>235.60000000000002</v>
      </c>
      <c r="AG7">
        <f t="shared" si="9"/>
        <v>547.5</v>
      </c>
      <c r="AH7">
        <v>2</v>
      </c>
      <c r="AI7">
        <v>55.3</v>
      </c>
      <c r="AJ7">
        <f t="shared" si="10"/>
        <v>340.3</v>
      </c>
      <c r="AK7">
        <f t="shared" si="6"/>
        <v>442.8</v>
      </c>
      <c r="AQ7" t="s">
        <v>76</v>
      </c>
      <c r="AU7" t="s">
        <v>76</v>
      </c>
      <c r="BC7" s="12" t="s">
        <v>76</v>
      </c>
      <c r="BD7" s="12"/>
      <c r="BE7" s="12"/>
      <c r="BG7" s="12" t="s">
        <v>74</v>
      </c>
      <c r="BK7" s="12" t="s">
        <v>74</v>
      </c>
      <c r="BR7" s="1"/>
    </row>
    <row r="8" spans="1:70">
      <c r="A8" s="1" t="s">
        <v>13</v>
      </c>
      <c r="B8">
        <v>32</v>
      </c>
      <c r="C8">
        <v>30</v>
      </c>
      <c r="D8">
        <v>21.1</v>
      </c>
      <c r="E8">
        <v>77</v>
      </c>
      <c r="F8">
        <v>29</v>
      </c>
      <c r="G8">
        <v>3.6</v>
      </c>
      <c r="H8">
        <f t="shared" si="0"/>
        <v>32.505861111111109</v>
      </c>
      <c r="I8">
        <f t="shared" si="1"/>
        <v>77.484333333333339</v>
      </c>
      <c r="J8">
        <v>4530</v>
      </c>
      <c r="K8">
        <v>198.3</v>
      </c>
      <c r="L8">
        <v>198.3</v>
      </c>
      <c r="M8">
        <v>198.7</v>
      </c>
      <c r="N8">
        <v>198.3</v>
      </c>
      <c r="O8">
        <v>198.3</v>
      </c>
      <c r="Q8" s="10">
        <v>0</v>
      </c>
      <c r="R8">
        <f>SUM(K8+L8+M8+N8+O8)</f>
        <v>991.89999999999986</v>
      </c>
      <c r="S8">
        <v>58.4</v>
      </c>
      <c r="T8">
        <f t="shared" si="2"/>
        <v>933.49999999999989</v>
      </c>
      <c r="U8">
        <v>0</v>
      </c>
      <c r="V8">
        <v>4</v>
      </c>
      <c r="W8">
        <v>15.7</v>
      </c>
      <c r="X8">
        <f t="shared" si="3"/>
        <v>777.89999999999986</v>
      </c>
      <c r="Y8">
        <f t="shared" si="4"/>
        <v>155.60000000000002</v>
      </c>
      <c r="Z8">
        <v>4</v>
      </c>
      <c r="AA8">
        <v>112</v>
      </c>
      <c r="AB8">
        <f>(K8+L8+M8+N8)-AA8</f>
        <v>681.59999999999991</v>
      </c>
      <c r="AC8">
        <f t="shared" si="5"/>
        <v>251.89999999999998</v>
      </c>
      <c r="AD8">
        <v>2</v>
      </c>
      <c r="AH8">
        <v>2</v>
      </c>
      <c r="AI8">
        <v>58</v>
      </c>
      <c r="AJ8">
        <f t="shared" si="10"/>
        <v>338.6</v>
      </c>
      <c r="AK8">
        <f t="shared" si="6"/>
        <v>594.89999999999986</v>
      </c>
      <c r="AQ8" t="s">
        <v>76</v>
      </c>
      <c r="AU8" t="s">
        <v>76</v>
      </c>
      <c r="BC8" s="12" t="s">
        <v>76</v>
      </c>
      <c r="BD8" s="12"/>
      <c r="BE8" s="12"/>
      <c r="BG8" s="12" t="s">
        <v>74</v>
      </c>
      <c r="BK8" s="12" t="s">
        <v>74</v>
      </c>
      <c r="BR8" s="1"/>
    </row>
    <row r="9" spans="1:70">
      <c r="A9" s="1" t="s">
        <v>14</v>
      </c>
      <c r="B9">
        <v>32</v>
      </c>
      <c r="C9">
        <v>29</v>
      </c>
      <c r="D9">
        <v>49</v>
      </c>
      <c r="E9">
        <v>77</v>
      </c>
      <c r="F9">
        <v>27</v>
      </c>
      <c r="G9">
        <v>51.9</v>
      </c>
      <c r="H9">
        <f t="shared" si="0"/>
        <v>32.496944444444445</v>
      </c>
      <c r="I9">
        <f t="shared" si="1"/>
        <v>77.464416666666665</v>
      </c>
      <c r="J9">
        <v>4547</v>
      </c>
      <c r="K9">
        <v>198.3</v>
      </c>
      <c r="L9">
        <v>198.2</v>
      </c>
      <c r="M9">
        <v>198</v>
      </c>
      <c r="N9">
        <v>198.5</v>
      </c>
      <c r="O9">
        <v>0</v>
      </c>
      <c r="Q9" s="10">
        <v>0</v>
      </c>
      <c r="R9">
        <f t="shared" ref="R9:R18" si="11">SUM(K9+L9+M9+N9)</f>
        <v>793</v>
      </c>
      <c r="S9">
        <v>60</v>
      </c>
      <c r="T9">
        <f t="shared" si="2"/>
        <v>733</v>
      </c>
      <c r="U9">
        <v>0</v>
      </c>
      <c r="V9">
        <v>3</v>
      </c>
      <c r="W9">
        <v>15</v>
      </c>
      <c r="X9">
        <f>(K9+L9+M9)-W9</f>
        <v>579.5</v>
      </c>
      <c r="Y9">
        <f t="shared" si="4"/>
        <v>153.5</v>
      </c>
      <c r="Z9">
        <v>3</v>
      </c>
      <c r="AA9">
        <v>92</v>
      </c>
      <c r="AB9">
        <f>(K9+L9+M9)-AA9</f>
        <v>502.5</v>
      </c>
      <c r="AC9">
        <f t="shared" si="5"/>
        <v>230.5</v>
      </c>
      <c r="AD9">
        <v>2</v>
      </c>
      <c r="AE9">
        <v>158</v>
      </c>
      <c r="AF9">
        <f t="shared" si="8"/>
        <v>238.5</v>
      </c>
      <c r="AG9">
        <f t="shared" si="9"/>
        <v>494.5</v>
      </c>
      <c r="AH9">
        <v>2</v>
      </c>
      <c r="AI9">
        <v>4.5</v>
      </c>
      <c r="AJ9">
        <f t="shared" si="10"/>
        <v>392</v>
      </c>
      <c r="AK9">
        <f t="shared" si="6"/>
        <v>341</v>
      </c>
      <c r="AQ9" t="s">
        <v>76</v>
      </c>
      <c r="AU9" t="s">
        <v>76</v>
      </c>
      <c r="BC9" s="12" t="s">
        <v>76</v>
      </c>
      <c r="BD9" s="12"/>
      <c r="BE9" s="12"/>
      <c r="BG9" s="12" t="s">
        <v>74</v>
      </c>
      <c r="BK9" s="12" t="s">
        <v>74</v>
      </c>
      <c r="BR9" s="1"/>
    </row>
    <row r="10" spans="1:70">
      <c r="A10" s="1" t="s">
        <v>15</v>
      </c>
      <c r="B10">
        <v>32</v>
      </c>
      <c r="C10">
        <v>29</v>
      </c>
      <c r="D10">
        <v>16.100000000000001</v>
      </c>
      <c r="E10">
        <v>77</v>
      </c>
      <c r="F10">
        <v>27</v>
      </c>
      <c r="G10">
        <v>28.2</v>
      </c>
      <c r="H10">
        <f t="shared" si="0"/>
        <v>32.487805555555553</v>
      </c>
      <c r="I10">
        <f t="shared" si="1"/>
        <v>77.45783333333334</v>
      </c>
      <c r="J10">
        <v>4721</v>
      </c>
      <c r="K10">
        <v>197.7</v>
      </c>
      <c r="L10">
        <v>198.6</v>
      </c>
      <c r="M10">
        <v>198.5</v>
      </c>
      <c r="N10">
        <v>198.8</v>
      </c>
      <c r="O10">
        <v>0</v>
      </c>
      <c r="Q10" s="10">
        <v>0</v>
      </c>
      <c r="R10">
        <f t="shared" si="11"/>
        <v>793.59999999999991</v>
      </c>
      <c r="S10">
        <v>32</v>
      </c>
      <c r="T10">
        <f t="shared" si="2"/>
        <v>761.59999999999991</v>
      </c>
      <c r="U10">
        <v>0</v>
      </c>
      <c r="V10">
        <v>4</v>
      </c>
      <c r="W10">
        <v>157</v>
      </c>
      <c r="X10">
        <f t="shared" si="3"/>
        <v>636.59999999999991</v>
      </c>
      <c r="Y10">
        <f t="shared" si="4"/>
        <v>125</v>
      </c>
      <c r="Z10">
        <v>3</v>
      </c>
      <c r="AA10">
        <v>32</v>
      </c>
      <c r="AB10">
        <f t="shared" ref="AB10:AB17" si="12">(K10+L10+M10)-AA10</f>
        <v>562.79999999999995</v>
      </c>
      <c r="AC10">
        <f t="shared" si="5"/>
        <v>198.79999999999995</v>
      </c>
      <c r="AD10">
        <v>2</v>
      </c>
      <c r="AE10">
        <v>82</v>
      </c>
      <c r="AF10">
        <f t="shared" si="8"/>
        <v>314.29999999999995</v>
      </c>
      <c r="AG10">
        <f t="shared" si="9"/>
        <v>447.29999999999995</v>
      </c>
      <c r="AH10">
        <v>2</v>
      </c>
      <c r="AI10">
        <v>120.9</v>
      </c>
      <c r="AJ10">
        <f t="shared" si="10"/>
        <v>275.39999999999998</v>
      </c>
      <c r="AK10">
        <f t="shared" si="6"/>
        <v>486.19999999999993</v>
      </c>
      <c r="AM10">
        <v>1</v>
      </c>
      <c r="AN10">
        <v>132</v>
      </c>
      <c r="AO10">
        <f>(K10)-AN10</f>
        <v>65.699999999999989</v>
      </c>
      <c r="AP10">
        <f t="shared" ref="AP10:AP17" si="13">T10-AO10</f>
        <v>695.89999999999986</v>
      </c>
      <c r="AQ10" t="s">
        <v>76</v>
      </c>
      <c r="AU10" t="s">
        <v>76</v>
      </c>
      <c r="BC10" s="12" t="s">
        <v>76</v>
      </c>
      <c r="BD10" s="12"/>
      <c r="BE10" s="12"/>
      <c r="BG10" s="12" t="s">
        <v>74</v>
      </c>
      <c r="BK10" s="12" t="s">
        <v>74</v>
      </c>
      <c r="BR10" s="1"/>
    </row>
    <row r="11" spans="1:70">
      <c r="A11" s="1" t="s">
        <v>16</v>
      </c>
      <c r="B11">
        <v>32</v>
      </c>
      <c r="C11">
        <v>28</v>
      </c>
      <c r="D11">
        <v>36.200000000000003</v>
      </c>
      <c r="E11">
        <v>77</v>
      </c>
      <c r="F11">
        <v>27</v>
      </c>
      <c r="G11">
        <v>20.6</v>
      </c>
      <c r="H11">
        <f t="shared" si="0"/>
        <v>32.476722222222222</v>
      </c>
      <c r="I11">
        <f t="shared" si="1"/>
        <v>77.455722222222221</v>
      </c>
      <c r="J11">
        <v>4803</v>
      </c>
      <c r="K11">
        <v>198.4</v>
      </c>
      <c r="L11">
        <v>198</v>
      </c>
      <c r="M11">
        <v>198.6</v>
      </c>
      <c r="N11">
        <v>199</v>
      </c>
      <c r="O11">
        <v>0</v>
      </c>
      <c r="Q11" s="10">
        <v>0</v>
      </c>
      <c r="R11">
        <f t="shared" si="11"/>
        <v>794</v>
      </c>
      <c r="S11">
        <v>40</v>
      </c>
      <c r="T11">
        <f t="shared" si="2"/>
        <v>754</v>
      </c>
      <c r="U11">
        <v>0</v>
      </c>
      <c r="V11">
        <v>4</v>
      </c>
      <c r="W11">
        <v>128</v>
      </c>
      <c r="X11">
        <f t="shared" si="3"/>
        <v>666</v>
      </c>
      <c r="Y11">
        <f t="shared" si="4"/>
        <v>88</v>
      </c>
      <c r="Z11">
        <v>3</v>
      </c>
      <c r="AA11">
        <v>8</v>
      </c>
      <c r="AB11">
        <f t="shared" si="12"/>
        <v>587</v>
      </c>
      <c r="AC11">
        <f t="shared" si="5"/>
        <v>167</v>
      </c>
      <c r="AD11">
        <v>2</v>
      </c>
      <c r="AE11">
        <v>46</v>
      </c>
      <c r="AF11">
        <f t="shared" si="8"/>
        <v>350.4</v>
      </c>
      <c r="AG11">
        <f t="shared" si="9"/>
        <v>403.6</v>
      </c>
      <c r="AH11">
        <v>2</v>
      </c>
      <c r="AI11">
        <v>76.3</v>
      </c>
      <c r="AJ11">
        <f t="shared" si="10"/>
        <v>320.09999999999997</v>
      </c>
      <c r="AK11">
        <f t="shared" si="6"/>
        <v>433.90000000000003</v>
      </c>
      <c r="AQ11" t="s">
        <v>76</v>
      </c>
      <c r="AU11" t="s">
        <v>76</v>
      </c>
      <c r="BC11" s="12" t="s">
        <v>76</v>
      </c>
      <c r="BD11" s="12"/>
      <c r="BE11" s="12"/>
      <c r="BG11" s="12" t="s">
        <v>74</v>
      </c>
      <c r="BK11" s="12" t="s">
        <v>74</v>
      </c>
      <c r="BR11" s="1"/>
    </row>
    <row r="12" spans="1:70">
      <c r="A12" s="1" t="s">
        <v>17</v>
      </c>
      <c r="B12">
        <v>32</v>
      </c>
      <c r="C12">
        <v>28</v>
      </c>
      <c r="D12">
        <v>9.4</v>
      </c>
      <c r="E12">
        <v>77</v>
      </c>
      <c r="F12">
        <v>27</v>
      </c>
      <c r="G12">
        <v>15.5</v>
      </c>
      <c r="H12">
        <f t="shared" si="0"/>
        <v>32.469277777777776</v>
      </c>
      <c r="I12">
        <f t="shared" si="1"/>
        <v>77.454305555555564</v>
      </c>
      <c r="J12">
        <v>4850</v>
      </c>
      <c r="K12">
        <v>198.4</v>
      </c>
      <c r="L12">
        <v>197.8</v>
      </c>
      <c r="M12">
        <v>198.3</v>
      </c>
      <c r="N12">
        <v>197.8</v>
      </c>
      <c r="O12">
        <v>0</v>
      </c>
      <c r="Q12" s="10">
        <v>0</v>
      </c>
      <c r="R12">
        <f t="shared" si="11"/>
        <v>792.3</v>
      </c>
      <c r="S12">
        <v>132.19999999999999</v>
      </c>
      <c r="T12">
        <f t="shared" si="2"/>
        <v>660.09999999999991</v>
      </c>
      <c r="U12">
        <v>0</v>
      </c>
      <c r="V12">
        <v>3</v>
      </c>
      <c r="W12">
        <v>52</v>
      </c>
      <c r="X12">
        <f>(K12+L12+M12)-W12</f>
        <v>542.5</v>
      </c>
      <c r="Y12">
        <f t="shared" si="4"/>
        <v>117.59999999999991</v>
      </c>
      <c r="Z12">
        <v>3</v>
      </c>
      <c r="AA12">
        <v>136</v>
      </c>
      <c r="AB12">
        <f t="shared" si="12"/>
        <v>458.5</v>
      </c>
      <c r="AC12">
        <f t="shared" si="5"/>
        <v>201.59999999999991</v>
      </c>
      <c r="AD12">
        <v>2</v>
      </c>
      <c r="AE12">
        <v>165</v>
      </c>
      <c r="AF12">
        <f t="shared" si="8"/>
        <v>231.20000000000005</v>
      </c>
      <c r="AG12">
        <f t="shared" si="9"/>
        <v>428.89999999999986</v>
      </c>
      <c r="AH12">
        <v>2</v>
      </c>
      <c r="AI12">
        <v>2</v>
      </c>
      <c r="AJ12">
        <f t="shared" si="10"/>
        <v>394.20000000000005</v>
      </c>
      <c r="AK12">
        <f t="shared" si="6"/>
        <v>265.89999999999986</v>
      </c>
      <c r="AM12">
        <v>1</v>
      </c>
      <c r="AN12">
        <v>139</v>
      </c>
      <c r="AO12">
        <f t="shared" ref="AO12:AO17" si="14">(K12)-AN12</f>
        <v>59.400000000000006</v>
      </c>
      <c r="AP12">
        <f t="shared" si="13"/>
        <v>600.69999999999993</v>
      </c>
      <c r="AQ12" t="s">
        <v>76</v>
      </c>
      <c r="AU12" t="s">
        <v>76</v>
      </c>
      <c r="BC12" s="12" t="s">
        <v>76</v>
      </c>
      <c r="BD12" s="12"/>
      <c r="BE12" s="12"/>
      <c r="BG12" s="12" t="s">
        <v>74</v>
      </c>
      <c r="BK12" s="12" t="s">
        <v>74</v>
      </c>
      <c r="BR12" s="1"/>
    </row>
    <row r="13" spans="1:70">
      <c r="A13" s="1" t="s">
        <v>18</v>
      </c>
      <c r="B13">
        <v>32</v>
      </c>
      <c r="C13">
        <v>30</v>
      </c>
      <c r="D13">
        <v>13.1</v>
      </c>
      <c r="E13">
        <v>77</v>
      </c>
      <c r="F13">
        <v>27</v>
      </c>
      <c r="G13">
        <v>56</v>
      </c>
      <c r="H13">
        <f t="shared" si="0"/>
        <v>32.503638888888887</v>
      </c>
      <c r="I13">
        <f t="shared" si="1"/>
        <v>77.465555555555554</v>
      </c>
      <c r="J13">
        <v>4631</v>
      </c>
      <c r="K13">
        <v>197</v>
      </c>
      <c r="L13">
        <v>198.2</v>
      </c>
      <c r="M13">
        <v>198.5</v>
      </c>
      <c r="N13">
        <v>198.3</v>
      </c>
      <c r="O13">
        <v>0</v>
      </c>
      <c r="Q13" s="10" t="s">
        <v>48</v>
      </c>
      <c r="R13">
        <f t="shared" si="11"/>
        <v>792</v>
      </c>
      <c r="S13">
        <v>16.2</v>
      </c>
      <c r="T13">
        <f t="shared" si="2"/>
        <v>775.8</v>
      </c>
      <c r="U13">
        <v>0</v>
      </c>
      <c r="V13">
        <v>4</v>
      </c>
      <c r="W13">
        <v>171</v>
      </c>
      <c r="X13">
        <f t="shared" si="3"/>
        <v>621</v>
      </c>
      <c r="Y13">
        <f t="shared" si="4"/>
        <v>154.79999999999995</v>
      </c>
      <c r="Z13">
        <v>3</v>
      </c>
      <c r="AA13">
        <v>75</v>
      </c>
      <c r="AB13">
        <f t="shared" si="12"/>
        <v>518.70000000000005</v>
      </c>
      <c r="AC13">
        <f t="shared" si="5"/>
        <v>257.09999999999991</v>
      </c>
      <c r="AD13">
        <v>2</v>
      </c>
      <c r="AE13">
        <v>153</v>
      </c>
      <c r="AF13">
        <f t="shared" si="8"/>
        <v>242.2</v>
      </c>
      <c r="AG13">
        <f t="shared" si="9"/>
        <v>533.59999999999991</v>
      </c>
      <c r="AH13">
        <v>2</v>
      </c>
      <c r="AI13">
        <v>25.2</v>
      </c>
      <c r="AJ13">
        <f t="shared" si="10"/>
        <v>370</v>
      </c>
      <c r="AK13">
        <f t="shared" si="6"/>
        <v>405.79999999999995</v>
      </c>
      <c r="AQ13" t="s">
        <v>76</v>
      </c>
      <c r="AU13" t="s">
        <v>76</v>
      </c>
      <c r="BC13" s="12" t="s">
        <v>76</v>
      </c>
      <c r="BD13" s="12"/>
      <c r="BE13" s="12"/>
      <c r="BG13" s="12" t="s">
        <v>74</v>
      </c>
      <c r="BK13" s="12" t="s">
        <v>74</v>
      </c>
      <c r="BR13" s="1"/>
    </row>
    <row r="14" spans="1:70">
      <c r="A14" s="1" t="s">
        <v>19</v>
      </c>
      <c r="B14">
        <v>32</v>
      </c>
      <c r="C14">
        <v>30</v>
      </c>
      <c r="D14">
        <v>16.899999999999999</v>
      </c>
      <c r="E14">
        <v>77</v>
      </c>
      <c r="F14">
        <v>27</v>
      </c>
      <c r="G14">
        <v>29.3</v>
      </c>
      <c r="H14">
        <f t="shared" si="0"/>
        <v>32.504694444444446</v>
      </c>
      <c r="I14">
        <f t="shared" si="1"/>
        <v>77.458138888888897</v>
      </c>
      <c r="J14">
        <v>4904</v>
      </c>
      <c r="K14">
        <v>198.6</v>
      </c>
      <c r="L14">
        <v>198</v>
      </c>
      <c r="M14">
        <v>198.6</v>
      </c>
      <c r="N14">
        <v>198</v>
      </c>
      <c r="O14">
        <v>0</v>
      </c>
      <c r="Q14" s="10" t="s">
        <v>49</v>
      </c>
      <c r="R14">
        <f t="shared" si="11"/>
        <v>793.2</v>
      </c>
      <c r="S14">
        <v>39.200000000000003</v>
      </c>
      <c r="T14">
        <f t="shared" si="2"/>
        <v>754</v>
      </c>
      <c r="U14">
        <v>0</v>
      </c>
      <c r="V14">
        <v>4</v>
      </c>
      <c r="W14">
        <v>172</v>
      </c>
      <c r="X14">
        <f t="shared" si="3"/>
        <v>621.20000000000005</v>
      </c>
      <c r="Y14">
        <f t="shared" si="4"/>
        <v>132.79999999999995</v>
      </c>
      <c r="Z14">
        <v>3</v>
      </c>
      <c r="AA14">
        <v>61</v>
      </c>
      <c r="AB14">
        <f t="shared" si="12"/>
        <v>534.20000000000005</v>
      </c>
      <c r="AC14">
        <f t="shared" si="5"/>
        <v>219.79999999999995</v>
      </c>
      <c r="AD14">
        <v>2</v>
      </c>
      <c r="AE14">
        <v>126</v>
      </c>
      <c r="AF14">
        <f t="shared" si="8"/>
        <v>270.60000000000002</v>
      </c>
      <c r="AG14">
        <f t="shared" si="9"/>
        <v>483.4</v>
      </c>
      <c r="AH14">
        <v>2</v>
      </c>
      <c r="AI14">
        <v>-11</v>
      </c>
      <c r="AJ14">
        <f t="shared" si="10"/>
        <v>407.6</v>
      </c>
      <c r="AK14">
        <f t="shared" si="6"/>
        <v>346.4</v>
      </c>
      <c r="AQ14" t="s">
        <v>76</v>
      </c>
      <c r="AU14" t="s">
        <v>76</v>
      </c>
      <c r="BC14" s="12" t="s">
        <v>76</v>
      </c>
      <c r="BD14" s="12"/>
      <c r="BE14" s="12"/>
      <c r="BG14" s="12" t="s">
        <v>74</v>
      </c>
      <c r="BK14" s="12" t="s">
        <v>74</v>
      </c>
      <c r="BR14" s="1"/>
    </row>
    <row r="15" spans="1:70">
      <c r="A15" s="1" t="s">
        <v>20</v>
      </c>
      <c r="B15">
        <v>32</v>
      </c>
      <c r="C15">
        <v>30</v>
      </c>
      <c r="D15">
        <v>23.4</v>
      </c>
      <c r="E15">
        <v>77</v>
      </c>
      <c r="F15">
        <v>27</v>
      </c>
      <c r="G15">
        <v>6.4</v>
      </c>
      <c r="H15">
        <f t="shared" si="0"/>
        <v>32.506500000000003</v>
      </c>
      <c r="I15">
        <f t="shared" si="1"/>
        <v>77.451777777777778</v>
      </c>
      <c r="J15">
        <v>4764</v>
      </c>
      <c r="K15">
        <v>199</v>
      </c>
      <c r="L15">
        <v>198.6</v>
      </c>
      <c r="M15">
        <v>198.1</v>
      </c>
      <c r="N15">
        <v>200.4</v>
      </c>
      <c r="O15">
        <v>0</v>
      </c>
      <c r="Q15" s="10">
        <v>0</v>
      </c>
      <c r="R15">
        <f t="shared" si="11"/>
        <v>796.1</v>
      </c>
      <c r="S15">
        <v>14</v>
      </c>
      <c r="T15">
        <f t="shared" si="2"/>
        <v>782.1</v>
      </c>
      <c r="U15">
        <v>0</v>
      </c>
      <c r="V15">
        <v>4</v>
      </c>
      <c r="W15">
        <v>136</v>
      </c>
      <c r="X15">
        <f t="shared" si="3"/>
        <v>660.1</v>
      </c>
      <c r="Y15">
        <f t="shared" si="4"/>
        <v>122</v>
      </c>
      <c r="Z15">
        <v>3</v>
      </c>
      <c r="AA15">
        <v>13</v>
      </c>
      <c r="AB15">
        <f t="shared" si="12"/>
        <v>582.70000000000005</v>
      </c>
      <c r="AC15">
        <f t="shared" si="5"/>
        <v>199.39999999999998</v>
      </c>
      <c r="AD15">
        <v>2</v>
      </c>
      <c r="AE15">
        <v>60</v>
      </c>
      <c r="AF15">
        <f t="shared" si="8"/>
        <v>337.6</v>
      </c>
      <c r="AG15">
        <f t="shared" si="9"/>
        <v>444.5</v>
      </c>
      <c r="AH15">
        <v>2</v>
      </c>
      <c r="AI15">
        <v>107.8</v>
      </c>
      <c r="AJ15">
        <f t="shared" si="10"/>
        <v>289.8</v>
      </c>
      <c r="AK15">
        <f t="shared" si="6"/>
        <v>492.3</v>
      </c>
      <c r="AM15">
        <v>1</v>
      </c>
      <c r="AN15">
        <v>132</v>
      </c>
      <c r="AO15">
        <f t="shared" si="14"/>
        <v>67</v>
      </c>
      <c r="AP15">
        <f t="shared" si="13"/>
        <v>715.1</v>
      </c>
      <c r="AQ15" t="s">
        <v>76</v>
      </c>
      <c r="AU15" t="s">
        <v>76</v>
      </c>
      <c r="BC15" s="12" t="s">
        <v>76</v>
      </c>
      <c r="BD15" s="12"/>
      <c r="BE15" s="12"/>
      <c r="BG15" s="12" t="s">
        <v>74</v>
      </c>
      <c r="BK15" s="12" t="s">
        <v>74</v>
      </c>
      <c r="BR15" s="1"/>
    </row>
    <row r="16" spans="1:70">
      <c r="A16" s="1" t="s">
        <v>21</v>
      </c>
      <c r="B16">
        <v>32</v>
      </c>
      <c r="C16">
        <v>30</v>
      </c>
      <c r="D16">
        <v>20.8</v>
      </c>
      <c r="E16">
        <v>77</v>
      </c>
      <c r="F16">
        <v>26</v>
      </c>
      <c r="G16">
        <v>44.7</v>
      </c>
      <c r="H16">
        <f t="shared" si="0"/>
        <v>32.50577777777778</v>
      </c>
      <c r="I16">
        <f t="shared" si="1"/>
        <v>77.445750000000004</v>
      </c>
      <c r="J16">
        <v>4806</v>
      </c>
      <c r="K16">
        <v>198.6</v>
      </c>
      <c r="L16">
        <v>198.8</v>
      </c>
      <c r="M16">
        <v>199.3</v>
      </c>
      <c r="N16">
        <v>200</v>
      </c>
      <c r="O16">
        <v>0</v>
      </c>
      <c r="Q16" s="10">
        <v>0</v>
      </c>
      <c r="R16">
        <f t="shared" si="11"/>
        <v>796.7</v>
      </c>
      <c r="S16">
        <v>10.199999999999999</v>
      </c>
      <c r="T16">
        <f t="shared" si="2"/>
        <v>786.5</v>
      </c>
      <c r="U16">
        <v>0</v>
      </c>
      <c r="V16">
        <v>4</v>
      </c>
      <c r="W16">
        <v>131</v>
      </c>
      <c r="X16">
        <f t="shared" si="3"/>
        <v>665.7</v>
      </c>
      <c r="Y16">
        <f t="shared" si="4"/>
        <v>120.79999999999995</v>
      </c>
      <c r="Z16">
        <v>3</v>
      </c>
      <c r="AA16">
        <v>12</v>
      </c>
      <c r="AB16">
        <f t="shared" si="12"/>
        <v>584.70000000000005</v>
      </c>
      <c r="AC16">
        <f t="shared" si="5"/>
        <v>201.79999999999995</v>
      </c>
      <c r="AH16">
        <v>3</v>
      </c>
      <c r="AI16">
        <v>105.2</v>
      </c>
      <c r="AJ16">
        <f t="shared" ref="AJ16" si="15">K16+L16+M16-AI16</f>
        <v>491.50000000000006</v>
      </c>
      <c r="AK16">
        <f t="shared" si="6"/>
        <v>294.99999999999994</v>
      </c>
      <c r="AM16">
        <v>1</v>
      </c>
      <c r="AN16">
        <v>103.9</v>
      </c>
      <c r="AO16">
        <f t="shared" si="14"/>
        <v>94.699999999999989</v>
      </c>
      <c r="AP16">
        <f t="shared" si="13"/>
        <v>691.8</v>
      </c>
      <c r="AQ16" t="s">
        <v>76</v>
      </c>
      <c r="AU16" t="s">
        <v>76</v>
      </c>
      <c r="BC16" s="12" t="s">
        <v>76</v>
      </c>
      <c r="BD16" s="12"/>
      <c r="BE16" s="12"/>
      <c r="BG16" s="12" t="s">
        <v>74</v>
      </c>
      <c r="BK16" s="12" t="s">
        <v>74</v>
      </c>
      <c r="BR16" s="1"/>
    </row>
    <row r="17" spans="1:70">
      <c r="A17" s="1" t="s">
        <v>22</v>
      </c>
      <c r="B17">
        <v>32</v>
      </c>
      <c r="C17">
        <v>30</v>
      </c>
      <c r="D17">
        <v>14</v>
      </c>
      <c r="E17">
        <v>77</v>
      </c>
      <c r="F17">
        <v>26</v>
      </c>
      <c r="G17">
        <v>26.9</v>
      </c>
      <c r="H17">
        <f t="shared" si="0"/>
        <v>32.503888888888888</v>
      </c>
      <c r="I17">
        <f t="shared" si="1"/>
        <v>77.440805555555556</v>
      </c>
      <c r="J17">
        <v>4858</v>
      </c>
      <c r="K17">
        <v>197.7</v>
      </c>
      <c r="L17">
        <v>199.8</v>
      </c>
      <c r="M17">
        <v>199.5</v>
      </c>
      <c r="N17">
        <v>199.3</v>
      </c>
      <c r="O17">
        <v>0</v>
      </c>
      <c r="Q17" s="10">
        <v>0</v>
      </c>
      <c r="R17">
        <f t="shared" si="11"/>
        <v>796.3</v>
      </c>
      <c r="S17">
        <v>26.2</v>
      </c>
      <c r="T17">
        <f t="shared" si="2"/>
        <v>770.09999999999991</v>
      </c>
      <c r="U17">
        <v>0</v>
      </c>
      <c r="V17">
        <v>4</v>
      </c>
      <c r="W17">
        <v>152</v>
      </c>
      <c r="X17">
        <f t="shared" si="3"/>
        <v>644.29999999999995</v>
      </c>
      <c r="Y17">
        <f t="shared" si="4"/>
        <v>125.79999999999995</v>
      </c>
      <c r="Z17">
        <v>3</v>
      </c>
      <c r="AA17">
        <v>42</v>
      </c>
      <c r="AB17">
        <f t="shared" si="12"/>
        <v>555</v>
      </c>
      <c r="AC17">
        <f t="shared" si="5"/>
        <v>215.09999999999991</v>
      </c>
      <c r="AM17">
        <v>1</v>
      </c>
      <c r="AN17">
        <v>143</v>
      </c>
      <c r="AO17">
        <f t="shared" si="14"/>
        <v>54.699999999999989</v>
      </c>
      <c r="AP17">
        <f t="shared" si="13"/>
        <v>715.39999999999986</v>
      </c>
      <c r="AQ17" t="s">
        <v>76</v>
      </c>
      <c r="AU17" t="s">
        <v>76</v>
      </c>
      <c r="BC17" s="12" t="s">
        <v>76</v>
      </c>
      <c r="BD17" s="12"/>
      <c r="BE17" s="12"/>
      <c r="BG17" s="12" t="s">
        <v>74</v>
      </c>
      <c r="BK17" s="12" t="s">
        <v>74</v>
      </c>
      <c r="BR17" s="1"/>
    </row>
    <row r="18" spans="1:70">
      <c r="A18" s="1" t="s">
        <v>23</v>
      </c>
      <c r="B18">
        <v>32</v>
      </c>
      <c r="C18">
        <v>30</v>
      </c>
      <c r="D18">
        <v>6.8</v>
      </c>
      <c r="E18">
        <v>77</v>
      </c>
      <c r="F18">
        <v>25.4</v>
      </c>
      <c r="H18">
        <f t="shared" si="0"/>
        <v>32.501888888888892</v>
      </c>
      <c r="I18">
        <f t="shared" si="1"/>
        <v>77.423333333333332</v>
      </c>
      <c r="J18">
        <v>4587</v>
      </c>
      <c r="K18">
        <v>198.8</v>
      </c>
      <c r="L18">
        <v>197.6</v>
      </c>
      <c r="M18">
        <v>200</v>
      </c>
      <c r="N18">
        <v>200</v>
      </c>
      <c r="O18">
        <v>0</v>
      </c>
      <c r="Q18" s="10" t="s">
        <v>50</v>
      </c>
      <c r="R18">
        <f t="shared" si="11"/>
        <v>796.4</v>
      </c>
      <c r="S18">
        <v>48.2</v>
      </c>
      <c r="T18">
        <f t="shared" si="2"/>
        <v>748.19999999999993</v>
      </c>
      <c r="U18">
        <v>0</v>
      </c>
      <c r="AD18">
        <v>2</v>
      </c>
      <c r="AE18">
        <v>-8</v>
      </c>
      <c r="AF18">
        <f t="shared" si="8"/>
        <v>404.4</v>
      </c>
      <c r="AG18">
        <f t="shared" si="9"/>
        <v>343.79999999999995</v>
      </c>
      <c r="AH18">
        <v>2</v>
      </c>
      <c r="AI18">
        <v>54</v>
      </c>
      <c r="AJ18">
        <f>K18+L18-AI18</f>
        <v>342.4</v>
      </c>
      <c r="AK18">
        <f t="shared" si="6"/>
        <v>405.79999999999995</v>
      </c>
      <c r="AQ18" t="s">
        <v>76</v>
      </c>
      <c r="AU18" t="s">
        <v>76</v>
      </c>
      <c r="BC18" s="12" t="s">
        <v>76</v>
      </c>
      <c r="BD18" s="12"/>
      <c r="BE18" s="12"/>
      <c r="BG18" s="12" t="s">
        <v>74</v>
      </c>
      <c r="BK18" s="12" t="s">
        <v>74</v>
      </c>
      <c r="BR18" s="1"/>
    </row>
    <row r="19" spans="1:70">
      <c r="A19" s="1" t="s">
        <v>52</v>
      </c>
      <c r="B19">
        <v>32</v>
      </c>
      <c r="C19">
        <v>30</v>
      </c>
      <c r="D19">
        <v>31.8</v>
      </c>
      <c r="E19">
        <v>77</v>
      </c>
      <c r="F19">
        <v>31</v>
      </c>
      <c r="G19">
        <v>25.8</v>
      </c>
      <c r="H19">
        <f t="shared" ref="H19:H33" si="16">B19+(C19/60)+(D19/3600)</f>
        <v>32.508833333333335</v>
      </c>
      <c r="I19">
        <f t="shared" ref="I19:I33" si="17">E19+(F19/60)+(G19/3600)</f>
        <v>77.523833333333329</v>
      </c>
      <c r="J19">
        <v>4293</v>
      </c>
      <c r="K19">
        <v>201.8</v>
      </c>
      <c r="L19">
        <v>201.6</v>
      </c>
      <c r="M19">
        <v>198.3</v>
      </c>
      <c r="N19">
        <v>202.8</v>
      </c>
      <c r="O19">
        <v>198.4</v>
      </c>
      <c r="P19">
        <v>198.3</v>
      </c>
      <c r="R19">
        <f>SUM(K19+L19+M19+N19+O19+P19)</f>
        <v>1201.2</v>
      </c>
      <c r="S19">
        <v>34.299999999999997</v>
      </c>
      <c r="T19">
        <f t="shared" si="2"/>
        <v>1166.9000000000001</v>
      </c>
      <c r="AQ19">
        <v>5</v>
      </c>
      <c r="AR19">
        <v>182</v>
      </c>
      <c r="AS19">
        <f>(K19+L19+M19+N19+O19)-AR19</f>
        <v>820.9</v>
      </c>
      <c r="AT19">
        <f t="shared" ref="AT19:AT33" si="18">T19-AS19</f>
        <v>346.00000000000011</v>
      </c>
      <c r="AU19">
        <v>3</v>
      </c>
      <c r="AV19">
        <v>184</v>
      </c>
      <c r="AW19">
        <f>(K19+L19+M19)-AV19</f>
        <v>417.70000000000005</v>
      </c>
      <c r="AX19">
        <f>T19-AW19</f>
        <v>749.2</v>
      </c>
      <c r="AY19">
        <v>2</v>
      </c>
      <c r="AZ19">
        <v>104</v>
      </c>
      <c r="BA19">
        <f>(K19+L19)-AZ19</f>
        <v>299.39999999999998</v>
      </c>
      <c r="BB19">
        <f t="shared" ref="BB19:BB27" si="19">T19-BA19</f>
        <v>867.50000000000011</v>
      </c>
      <c r="BC19" s="12">
        <v>1</v>
      </c>
      <c r="BD19" s="12">
        <v>34.5</v>
      </c>
      <c r="BE19" s="12">
        <f>(K19)-BD19</f>
        <v>167.3</v>
      </c>
      <c r="BF19">
        <f t="shared" ref="BF19:BF33" si="20">T19-BE19</f>
        <v>999.60000000000014</v>
      </c>
      <c r="BG19" s="12" t="s">
        <v>74</v>
      </c>
      <c r="BK19" s="12" t="s">
        <v>74</v>
      </c>
      <c r="BR19" s="1"/>
    </row>
    <row r="20" spans="1:70">
      <c r="A20" s="1" t="s">
        <v>53</v>
      </c>
      <c r="B20">
        <v>32</v>
      </c>
      <c r="C20">
        <v>30</v>
      </c>
      <c r="D20">
        <v>35.6</v>
      </c>
      <c r="E20">
        <v>77</v>
      </c>
      <c r="F20">
        <v>31</v>
      </c>
      <c r="G20">
        <v>0</v>
      </c>
      <c r="H20">
        <f t="shared" si="16"/>
        <v>32.509888888888888</v>
      </c>
      <c r="I20">
        <f t="shared" si="17"/>
        <v>77.516666666666666</v>
      </c>
      <c r="J20">
        <v>4338</v>
      </c>
      <c r="K20">
        <v>199</v>
      </c>
      <c r="L20">
        <v>197.5</v>
      </c>
      <c r="M20">
        <v>202.1</v>
      </c>
      <c r="N20">
        <v>201.4</v>
      </c>
      <c r="O20">
        <v>203.5</v>
      </c>
      <c r="P20">
        <v>202.5</v>
      </c>
      <c r="R20">
        <f t="shared" ref="R20:R53" si="21">SUM(K20+L20+M20+N20+O20+P20)</f>
        <v>1206</v>
      </c>
      <c r="S20">
        <v>71.5</v>
      </c>
      <c r="T20">
        <f t="shared" si="2"/>
        <v>1134.5</v>
      </c>
      <c r="AQ20">
        <v>5</v>
      </c>
      <c r="AR20">
        <v>169</v>
      </c>
      <c r="AS20">
        <f>(K20+L20+M20+N20+O20)-AR20</f>
        <v>834.5</v>
      </c>
      <c r="AT20">
        <f t="shared" si="18"/>
        <v>300</v>
      </c>
      <c r="AU20">
        <v>3</v>
      </c>
      <c r="AV20">
        <v>186</v>
      </c>
      <c r="AW20">
        <f>(K20+L20+M20)-AV20</f>
        <v>412.6</v>
      </c>
      <c r="AX20">
        <f t="shared" ref="AX20:AX33" si="22">T20-AW20</f>
        <v>721.9</v>
      </c>
      <c r="AY20">
        <v>2</v>
      </c>
      <c r="AZ20">
        <v>86</v>
      </c>
      <c r="BA20">
        <f>(K20+L20)-AZ20</f>
        <v>310.5</v>
      </c>
      <c r="BB20">
        <f t="shared" si="19"/>
        <v>824</v>
      </c>
      <c r="BC20" s="12">
        <v>1</v>
      </c>
      <c r="BD20" s="12">
        <v>125</v>
      </c>
      <c r="BE20" s="12">
        <f>(K20)-BD20</f>
        <v>74</v>
      </c>
      <c r="BF20">
        <f t="shared" si="20"/>
        <v>1060.5</v>
      </c>
      <c r="BG20" s="12" t="s">
        <v>74</v>
      </c>
      <c r="BK20" s="12" t="s">
        <v>74</v>
      </c>
      <c r="BR20" s="1"/>
    </row>
    <row r="21" spans="1:70">
      <c r="A21" s="1" t="s">
        <v>54</v>
      </c>
      <c r="B21">
        <v>32</v>
      </c>
      <c r="C21">
        <v>30</v>
      </c>
      <c r="D21">
        <v>40.6</v>
      </c>
      <c r="E21">
        <v>77</v>
      </c>
      <c r="F21">
        <v>30</v>
      </c>
      <c r="G21">
        <v>25</v>
      </c>
      <c r="H21">
        <f t="shared" si="16"/>
        <v>32.511277777777778</v>
      </c>
      <c r="I21">
        <f t="shared" si="17"/>
        <v>77.506944444444443</v>
      </c>
      <c r="J21">
        <v>4415</v>
      </c>
      <c r="K21">
        <v>197.8</v>
      </c>
      <c r="L21">
        <v>198.6</v>
      </c>
      <c r="M21">
        <v>203</v>
      </c>
      <c r="N21">
        <v>200.4</v>
      </c>
      <c r="O21">
        <v>201.1</v>
      </c>
      <c r="P21">
        <v>198.4</v>
      </c>
      <c r="R21">
        <f t="shared" si="21"/>
        <v>1199.3</v>
      </c>
      <c r="S21">
        <v>75.5</v>
      </c>
      <c r="T21">
        <f t="shared" si="2"/>
        <v>1123.8</v>
      </c>
      <c r="AQ21">
        <v>5</v>
      </c>
      <c r="AR21">
        <v>117</v>
      </c>
      <c r="AS21">
        <f>(K21+L21+M21+N21+O21)-AR21</f>
        <v>883.9</v>
      </c>
      <c r="AT21">
        <f t="shared" si="18"/>
        <v>239.89999999999998</v>
      </c>
      <c r="AU21">
        <v>3</v>
      </c>
      <c r="AV21">
        <v>122</v>
      </c>
      <c r="AW21">
        <f>(K21+L21+M21)-AV21</f>
        <v>477.4</v>
      </c>
      <c r="AX21">
        <f t="shared" si="22"/>
        <v>646.4</v>
      </c>
      <c r="AY21">
        <v>2</v>
      </c>
      <c r="AZ21">
        <v>52</v>
      </c>
      <c r="BA21">
        <f>(K21+L21)-AZ21</f>
        <v>344.4</v>
      </c>
      <c r="BB21">
        <f t="shared" si="19"/>
        <v>779.4</v>
      </c>
      <c r="BC21" s="12">
        <v>2</v>
      </c>
      <c r="BD21" s="12">
        <v>166</v>
      </c>
      <c r="BE21" s="12">
        <f>(K21+L21)-BD21</f>
        <v>230.39999999999998</v>
      </c>
      <c r="BF21">
        <f t="shared" si="20"/>
        <v>893.4</v>
      </c>
      <c r="BG21" s="12" t="s">
        <v>74</v>
      </c>
      <c r="BK21" s="12" t="s">
        <v>74</v>
      </c>
      <c r="BR21" s="1"/>
    </row>
    <row r="22" spans="1:70">
      <c r="A22" s="1" t="s">
        <v>55</v>
      </c>
      <c r="B22">
        <v>32</v>
      </c>
      <c r="C22">
        <v>30</v>
      </c>
      <c r="D22">
        <v>39.5</v>
      </c>
      <c r="E22">
        <v>77</v>
      </c>
      <c r="F22">
        <v>29</v>
      </c>
      <c r="G22">
        <v>41.1</v>
      </c>
      <c r="H22">
        <f t="shared" si="16"/>
        <v>32.510972222222222</v>
      </c>
      <c r="I22">
        <f t="shared" si="17"/>
        <v>77.494749999999996</v>
      </c>
      <c r="J22">
        <v>4457</v>
      </c>
      <c r="K22">
        <v>202.2</v>
      </c>
      <c r="L22">
        <v>201.2</v>
      </c>
      <c r="M22">
        <v>199.2</v>
      </c>
      <c r="N22">
        <v>200.5</v>
      </c>
      <c r="O22">
        <v>199.2</v>
      </c>
      <c r="P22">
        <v>196.5</v>
      </c>
      <c r="R22">
        <f t="shared" si="21"/>
        <v>1198.8</v>
      </c>
      <c r="S22">
        <v>65.7</v>
      </c>
      <c r="T22">
        <f t="shared" si="2"/>
        <v>1133.0999999999999</v>
      </c>
      <c r="AQ22">
        <v>5</v>
      </c>
      <c r="AR22">
        <v>77</v>
      </c>
      <c r="AS22">
        <f>(K22+L22+M22+N22+O22)-AR22</f>
        <v>925.3</v>
      </c>
      <c r="AT22">
        <f t="shared" si="18"/>
        <v>207.79999999999995</v>
      </c>
      <c r="AU22">
        <v>3</v>
      </c>
      <c r="AV22">
        <v>71</v>
      </c>
      <c r="AW22">
        <f>(K22+L22+M22)-AV22</f>
        <v>531.59999999999991</v>
      </c>
      <c r="AX22">
        <f t="shared" si="22"/>
        <v>601.5</v>
      </c>
      <c r="AY22">
        <v>3</v>
      </c>
      <c r="AZ22">
        <v>195</v>
      </c>
      <c r="BA22">
        <f>(K22+L22+M22)-AZ22</f>
        <v>407.59999999999991</v>
      </c>
      <c r="BB22">
        <f t="shared" si="19"/>
        <v>725.5</v>
      </c>
      <c r="BC22" s="12">
        <v>2</v>
      </c>
      <c r="BD22" s="12">
        <v>105</v>
      </c>
      <c r="BE22" s="12">
        <f>(K22+L22)-BD22</f>
        <v>298.39999999999998</v>
      </c>
      <c r="BF22">
        <f t="shared" si="20"/>
        <v>834.69999999999993</v>
      </c>
      <c r="BG22" s="12" t="s">
        <v>74</v>
      </c>
      <c r="BK22" s="12" t="s">
        <v>74</v>
      </c>
      <c r="BR22" s="1"/>
    </row>
    <row r="23" spans="1:70">
      <c r="A23" s="1" t="s">
        <v>56</v>
      </c>
      <c r="B23">
        <v>32</v>
      </c>
      <c r="C23">
        <v>30</v>
      </c>
      <c r="D23">
        <v>21.9</v>
      </c>
      <c r="E23">
        <v>77</v>
      </c>
      <c r="F23">
        <v>29</v>
      </c>
      <c r="G23">
        <v>5.5</v>
      </c>
      <c r="H23">
        <f t="shared" si="16"/>
        <v>32.506083333333336</v>
      </c>
      <c r="I23">
        <f t="shared" si="17"/>
        <v>77.484861111111115</v>
      </c>
      <c r="J23">
        <v>4511</v>
      </c>
      <c r="K23">
        <v>198.2</v>
      </c>
      <c r="L23">
        <v>198.3</v>
      </c>
      <c r="M23">
        <v>198.7</v>
      </c>
      <c r="N23">
        <v>201.7</v>
      </c>
      <c r="O23">
        <v>201.5</v>
      </c>
      <c r="P23">
        <v>199.8</v>
      </c>
      <c r="R23">
        <f t="shared" si="21"/>
        <v>1198.2</v>
      </c>
      <c r="S23">
        <v>-19</v>
      </c>
      <c r="T23">
        <f t="shared" si="2"/>
        <v>1217.2</v>
      </c>
      <c r="AQ23">
        <v>6</v>
      </c>
      <c r="AR23">
        <v>119</v>
      </c>
      <c r="AS23">
        <f>(K23+L23+M23+N23+O23+P23)-AR23</f>
        <v>1079.2</v>
      </c>
      <c r="AT23">
        <f t="shared" si="18"/>
        <v>138</v>
      </c>
      <c r="AU23">
        <v>4</v>
      </c>
      <c r="AV23">
        <v>88</v>
      </c>
      <c r="AW23">
        <f>(K23+L23+M23+N23)-AV23</f>
        <v>708.90000000000009</v>
      </c>
      <c r="AX23">
        <f t="shared" si="22"/>
        <v>508.29999999999995</v>
      </c>
      <c r="AY23">
        <v>3</v>
      </c>
      <c r="AZ23">
        <v>4</v>
      </c>
      <c r="BA23">
        <f>(K23+L23+M23)-AZ23</f>
        <v>591.20000000000005</v>
      </c>
      <c r="BB23">
        <f t="shared" si="19"/>
        <v>626</v>
      </c>
      <c r="BC23" s="12">
        <v>3</v>
      </c>
      <c r="BD23" s="12">
        <v>95</v>
      </c>
      <c r="BE23" s="12">
        <f>(K23+L23+M23)-BD23</f>
        <v>500.20000000000005</v>
      </c>
      <c r="BF23">
        <f t="shared" si="20"/>
        <v>717</v>
      </c>
      <c r="BG23" s="12">
        <v>1</v>
      </c>
      <c r="BH23" s="12">
        <v>38</v>
      </c>
      <c r="BI23">
        <f>(K23)-BH23</f>
        <v>160.19999999999999</v>
      </c>
      <c r="BJ23">
        <f>T23-BI23</f>
        <v>1057</v>
      </c>
      <c r="BK23" s="12" t="s">
        <v>74</v>
      </c>
      <c r="BR23" s="1"/>
    </row>
    <row r="24" spans="1:70">
      <c r="A24" s="1" t="s">
        <v>57</v>
      </c>
      <c r="B24">
        <v>32</v>
      </c>
      <c r="C24">
        <v>29</v>
      </c>
      <c r="D24">
        <v>43.3</v>
      </c>
      <c r="E24">
        <v>77</v>
      </c>
      <c r="F24">
        <v>27</v>
      </c>
      <c r="G24">
        <v>52.1</v>
      </c>
      <c r="H24">
        <f t="shared" si="16"/>
        <v>32.495361111111109</v>
      </c>
      <c r="I24">
        <f t="shared" si="17"/>
        <v>77.464472222222227</v>
      </c>
      <c r="J24">
        <v>4628</v>
      </c>
      <c r="K24">
        <v>198.5</v>
      </c>
      <c r="L24">
        <v>198.6</v>
      </c>
      <c r="M24">
        <v>198.2</v>
      </c>
      <c r="N24">
        <v>198.3</v>
      </c>
      <c r="O24">
        <v>201.5</v>
      </c>
      <c r="R24">
        <f t="shared" si="21"/>
        <v>995.09999999999991</v>
      </c>
      <c r="S24">
        <v>52.3</v>
      </c>
      <c r="T24">
        <f t="shared" si="2"/>
        <v>942.8</v>
      </c>
      <c r="AQ24">
        <v>5</v>
      </c>
      <c r="AR24">
        <v>169</v>
      </c>
      <c r="AS24">
        <f>(K24+L24+M24+N24+O24)-AR24</f>
        <v>826.09999999999991</v>
      </c>
      <c r="AT24">
        <f t="shared" si="18"/>
        <v>116.70000000000005</v>
      </c>
      <c r="AU24">
        <v>3</v>
      </c>
      <c r="AV24">
        <v>104</v>
      </c>
      <c r="AW24">
        <f>(K24+L24+M24)-AV24</f>
        <v>491.29999999999995</v>
      </c>
      <c r="AX24">
        <f t="shared" si="22"/>
        <v>451.5</v>
      </c>
      <c r="AY24">
        <v>2</v>
      </c>
      <c r="AZ24">
        <v>13</v>
      </c>
      <c r="BA24">
        <f>(K24+L24)-AZ24</f>
        <v>384.1</v>
      </c>
      <c r="BB24">
        <f t="shared" si="19"/>
        <v>558.69999999999993</v>
      </c>
      <c r="BC24" s="12">
        <v>2</v>
      </c>
      <c r="BD24" s="12">
        <v>108</v>
      </c>
      <c r="BE24" s="12">
        <f>(K24+L24)-BD24</f>
        <v>289.10000000000002</v>
      </c>
      <c r="BF24">
        <f t="shared" si="20"/>
        <v>653.69999999999993</v>
      </c>
      <c r="BG24" s="12" t="s">
        <v>74</v>
      </c>
      <c r="BK24" s="12" t="s">
        <v>74</v>
      </c>
      <c r="BR24" s="1"/>
    </row>
    <row r="25" spans="1:70">
      <c r="A25" s="1" t="s">
        <v>58</v>
      </c>
      <c r="B25">
        <v>32</v>
      </c>
      <c r="C25">
        <v>29</v>
      </c>
      <c r="D25">
        <v>17.600000000000001</v>
      </c>
      <c r="E25">
        <v>77</v>
      </c>
      <c r="F25">
        <v>27</v>
      </c>
      <c r="G25">
        <v>28.5</v>
      </c>
      <c r="H25">
        <f t="shared" si="16"/>
        <v>32.48822222222222</v>
      </c>
      <c r="I25">
        <f t="shared" si="17"/>
        <v>77.457916666666677</v>
      </c>
      <c r="J25">
        <v>4786</v>
      </c>
      <c r="K25">
        <v>202</v>
      </c>
      <c r="L25">
        <v>202.5</v>
      </c>
      <c r="M25">
        <v>201.4</v>
      </c>
      <c r="N25">
        <v>201.8</v>
      </c>
      <c r="R25">
        <f t="shared" si="21"/>
        <v>807.7</v>
      </c>
      <c r="S25">
        <v>11.2</v>
      </c>
      <c r="T25">
        <f t="shared" si="2"/>
        <v>796.5</v>
      </c>
      <c r="AQ25">
        <v>4</v>
      </c>
      <c r="AR25">
        <v>167</v>
      </c>
      <c r="AS25">
        <f t="shared" ref="AS25:AS32" si="23">(K25+L25+M25+N25)-AR25</f>
        <v>640.70000000000005</v>
      </c>
      <c r="AT25">
        <f t="shared" si="18"/>
        <v>155.79999999999995</v>
      </c>
      <c r="AU25">
        <v>2</v>
      </c>
      <c r="AV25">
        <v>41</v>
      </c>
      <c r="AW25">
        <f>(K25+L25)-AV25</f>
        <v>363.5</v>
      </c>
      <c r="AX25">
        <f t="shared" si="22"/>
        <v>433</v>
      </c>
      <c r="AY25">
        <v>2</v>
      </c>
      <c r="AZ25">
        <v>142</v>
      </c>
      <c r="BA25">
        <f>(K25+L25)-AZ25</f>
        <v>262.5</v>
      </c>
      <c r="BB25">
        <f t="shared" si="19"/>
        <v>534</v>
      </c>
      <c r="BC25" s="12">
        <v>1</v>
      </c>
      <c r="BD25" s="12">
        <v>10</v>
      </c>
      <c r="BE25" s="12">
        <f>(K25)-BD25</f>
        <v>192</v>
      </c>
      <c r="BF25">
        <f t="shared" si="20"/>
        <v>604.5</v>
      </c>
      <c r="BG25" s="12" t="s">
        <v>74</v>
      </c>
      <c r="BK25" s="12" t="s">
        <v>74</v>
      </c>
      <c r="BR25" s="1"/>
    </row>
    <row r="26" spans="1:70">
      <c r="A26" s="1" t="s">
        <v>59</v>
      </c>
      <c r="B26">
        <v>32</v>
      </c>
      <c r="C26">
        <v>28</v>
      </c>
      <c r="D26">
        <v>37.700000000000003</v>
      </c>
      <c r="E26">
        <v>77</v>
      </c>
      <c r="F26">
        <v>27</v>
      </c>
      <c r="G26">
        <v>21</v>
      </c>
      <c r="H26">
        <f t="shared" si="16"/>
        <v>32.477138888888888</v>
      </c>
      <c r="I26">
        <f t="shared" si="17"/>
        <v>77.455833333333331</v>
      </c>
      <c r="J26">
        <v>4721</v>
      </c>
      <c r="K26">
        <v>205.7</v>
      </c>
      <c r="L26">
        <v>200.2</v>
      </c>
      <c r="M26">
        <v>201.6</v>
      </c>
      <c r="N26">
        <v>202.2</v>
      </c>
      <c r="R26">
        <f t="shared" si="21"/>
        <v>809.7</v>
      </c>
      <c r="S26">
        <v>33.200000000000003</v>
      </c>
      <c r="T26">
        <f t="shared" si="2"/>
        <v>776.5</v>
      </c>
      <c r="AQ26">
        <v>4</v>
      </c>
      <c r="AR26">
        <v>45</v>
      </c>
      <c r="AS26">
        <f t="shared" si="23"/>
        <v>764.7</v>
      </c>
      <c r="AT26">
        <f t="shared" si="18"/>
        <v>11.799999999999955</v>
      </c>
      <c r="AU26">
        <v>3</v>
      </c>
      <c r="AV26">
        <v>139</v>
      </c>
      <c r="AW26">
        <f>(K26+L26+M26)-AV26</f>
        <v>468.5</v>
      </c>
      <c r="AX26">
        <f t="shared" si="22"/>
        <v>308</v>
      </c>
      <c r="AY26">
        <v>2</v>
      </c>
      <c r="AZ26">
        <v>39</v>
      </c>
      <c r="BA26">
        <f>(K26+L26)-AZ26</f>
        <v>366.9</v>
      </c>
      <c r="BB26">
        <f t="shared" si="19"/>
        <v>409.6</v>
      </c>
      <c r="BC26" s="12">
        <v>2</v>
      </c>
      <c r="BD26" s="12">
        <v>80</v>
      </c>
      <c r="BE26" s="12">
        <f>(K26+L26)-BD26</f>
        <v>325.89999999999998</v>
      </c>
      <c r="BF26">
        <f t="shared" si="20"/>
        <v>450.6</v>
      </c>
      <c r="BG26" s="12">
        <v>1</v>
      </c>
      <c r="BH26" s="12">
        <v>50</v>
      </c>
      <c r="BI26">
        <f>(K26)-BH26</f>
        <v>155.69999999999999</v>
      </c>
      <c r="BJ26">
        <f>T26-BI26</f>
        <v>620.79999999999995</v>
      </c>
      <c r="BK26" s="12" t="s">
        <v>74</v>
      </c>
      <c r="BR26" s="1"/>
    </row>
    <row r="27" spans="1:70">
      <c r="A27" s="1" t="s">
        <v>60</v>
      </c>
      <c r="B27">
        <v>32</v>
      </c>
      <c r="C27">
        <v>28</v>
      </c>
      <c r="D27">
        <v>11</v>
      </c>
      <c r="E27">
        <v>77</v>
      </c>
      <c r="F27">
        <v>27</v>
      </c>
      <c r="G27">
        <v>16.2</v>
      </c>
      <c r="H27">
        <f t="shared" si="16"/>
        <v>32.469722222222224</v>
      </c>
      <c r="I27">
        <f t="shared" si="17"/>
        <v>77.454499999999996</v>
      </c>
      <c r="J27">
        <v>4849</v>
      </c>
      <c r="K27">
        <v>198.6</v>
      </c>
      <c r="L27">
        <v>198.5</v>
      </c>
      <c r="M27">
        <v>198.2</v>
      </c>
      <c r="N27">
        <v>198.6</v>
      </c>
      <c r="R27">
        <f t="shared" si="21"/>
        <v>793.9</v>
      </c>
      <c r="S27">
        <v>99</v>
      </c>
      <c r="T27">
        <f t="shared" si="2"/>
        <v>694.9</v>
      </c>
      <c r="AQ27">
        <v>4</v>
      </c>
      <c r="AR27">
        <v>110</v>
      </c>
      <c r="AS27">
        <f t="shared" si="23"/>
        <v>683.9</v>
      </c>
      <c r="AT27">
        <f t="shared" si="18"/>
        <v>11</v>
      </c>
      <c r="AU27">
        <v>2</v>
      </c>
      <c r="AV27">
        <v>18</v>
      </c>
      <c r="AW27">
        <f>(K27+L27)-AV27</f>
        <v>379.1</v>
      </c>
      <c r="AX27">
        <f t="shared" si="22"/>
        <v>315.79999999999995</v>
      </c>
      <c r="AY27">
        <v>2</v>
      </c>
      <c r="AZ27">
        <v>105</v>
      </c>
      <c r="BA27">
        <f>(K27+L27)-AZ27</f>
        <v>292.10000000000002</v>
      </c>
      <c r="BB27">
        <f t="shared" si="19"/>
        <v>402.79999999999995</v>
      </c>
      <c r="BC27" s="12">
        <v>2</v>
      </c>
      <c r="BD27" s="12">
        <v>163</v>
      </c>
      <c r="BE27" s="12">
        <f>(K27+L27)-BD27</f>
        <v>234.10000000000002</v>
      </c>
      <c r="BF27">
        <f t="shared" si="20"/>
        <v>460.79999999999995</v>
      </c>
      <c r="BG27" s="12">
        <v>1</v>
      </c>
      <c r="BH27" s="12">
        <v>126</v>
      </c>
      <c r="BI27">
        <f>(K27)-BH27</f>
        <v>72.599999999999994</v>
      </c>
      <c r="BJ27">
        <f>T27-BI27</f>
        <v>622.29999999999995</v>
      </c>
      <c r="BK27" s="12" t="s">
        <v>74</v>
      </c>
      <c r="BR27" s="1"/>
    </row>
    <row r="28" spans="1:70">
      <c r="A28" s="1" t="s">
        <v>61</v>
      </c>
      <c r="B28">
        <v>32</v>
      </c>
      <c r="C28">
        <v>30</v>
      </c>
      <c r="D28">
        <v>17</v>
      </c>
      <c r="E28">
        <v>77</v>
      </c>
      <c r="F28">
        <v>27</v>
      </c>
      <c r="G28">
        <v>58.4</v>
      </c>
      <c r="H28">
        <f t="shared" si="16"/>
        <v>32.50472222222222</v>
      </c>
      <c r="I28">
        <f t="shared" si="17"/>
        <v>77.466222222222228</v>
      </c>
      <c r="J28">
        <v>4643</v>
      </c>
      <c r="K28">
        <v>202.4</v>
      </c>
      <c r="L28">
        <v>201</v>
      </c>
      <c r="M28">
        <v>201.4</v>
      </c>
      <c r="N28">
        <v>199.8</v>
      </c>
      <c r="R28">
        <f t="shared" si="21"/>
        <v>804.59999999999991</v>
      </c>
      <c r="S28">
        <v>47.6</v>
      </c>
      <c r="T28">
        <f t="shared" si="2"/>
        <v>756.99999999999989</v>
      </c>
      <c r="AQ28">
        <v>4</v>
      </c>
      <c r="AR28">
        <v>170</v>
      </c>
      <c r="AS28">
        <f t="shared" si="23"/>
        <v>634.59999999999991</v>
      </c>
      <c r="AT28">
        <f t="shared" si="18"/>
        <v>122.39999999999998</v>
      </c>
      <c r="AU28">
        <v>2</v>
      </c>
      <c r="AV28">
        <v>116</v>
      </c>
      <c r="AW28">
        <f t="shared" ref="AW28:AW29" si="24">(K28+L28)-AV28</f>
        <v>287.39999999999998</v>
      </c>
      <c r="AX28">
        <f t="shared" si="22"/>
        <v>469.59999999999991</v>
      </c>
      <c r="BC28" s="12">
        <v>1</v>
      </c>
      <c r="BD28" s="12">
        <v>132</v>
      </c>
      <c r="BE28" s="12">
        <f>(K28)-BD28</f>
        <v>70.400000000000006</v>
      </c>
      <c r="BF28">
        <f t="shared" si="20"/>
        <v>686.59999999999991</v>
      </c>
      <c r="BG28" s="12" t="s">
        <v>74</v>
      </c>
      <c r="BK28" s="12" t="s">
        <v>74</v>
      </c>
      <c r="BR28" s="1"/>
    </row>
    <row r="29" spans="1:70">
      <c r="A29" s="1" t="s">
        <v>62</v>
      </c>
      <c r="B29">
        <v>32</v>
      </c>
      <c r="C29">
        <v>30</v>
      </c>
      <c r="D29">
        <v>19.899999999999999</v>
      </c>
      <c r="E29">
        <v>77</v>
      </c>
      <c r="F29">
        <v>27</v>
      </c>
      <c r="G29">
        <v>48.1</v>
      </c>
      <c r="H29">
        <f t="shared" si="16"/>
        <v>32.505527777777779</v>
      </c>
      <c r="I29">
        <f t="shared" si="17"/>
        <v>77.463361111111112</v>
      </c>
      <c r="J29">
        <v>4675</v>
      </c>
      <c r="K29">
        <v>200.2</v>
      </c>
      <c r="L29">
        <v>200.2</v>
      </c>
      <c r="M29">
        <v>201.7</v>
      </c>
      <c r="N29">
        <v>203</v>
      </c>
      <c r="R29">
        <f t="shared" si="21"/>
        <v>805.09999999999991</v>
      </c>
      <c r="S29">
        <v>22.4</v>
      </c>
      <c r="T29">
        <f t="shared" si="2"/>
        <v>782.69999999999993</v>
      </c>
      <c r="AQ29">
        <v>4</v>
      </c>
      <c r="AR29">
        <v>97</v>
      </c>
      <c r="AS29">
        <f t="shared" si="23"/>
        <v>708.09999999999991</v>
      </c>
      <c r="AT29">
        <f t="shared" si="18"/>
        <v>74.600000000000023</v>
      </c>
      <c r="AU29">
        <v>2</v>
      </c>
      <c r="AV29">
        <v>35</v>
      </c>
      <c r="AW29">
        <f t="shared" si="24"/>
        <v>365.4</v>
      </c>
      <c r="AX29">
        <f t="shared" si="22"/>
        <v>417.29999999999995</v>
      </c>
      <c r="AY29">
        <v>2</v>
      </c>
      <c r="AZ29">
        <v>138</v>
      </c>
      <c r="BA29">
        <f>(K29+L29)-AZ29</f>
        <v>262.39999999999998</v>
      </c>
      <c r="BB29">
        <f>T29-BA29</f>
        <v>520.29999999999995</v>
      </c>
      <c r="BC29" s="12">
        <v>1</v>
      </c>
      <c r="BD29" s="12">
        <v>30</v>
      </c>
      <c r="BE29" s="12">
        <f>(K29)-BD29</f>
        <v>170.2</v>
      </c>
      <c r="BF29">
        <f t="shared" si="20"/>
        <v>612.5</v>
      </c>
      <c r="BG29" s="12" t="s">
        <v>74</v>
      </c>
      <c r="BK29" s="12" t="s">
        <v>74</v>
      </c>
      <c r="BR29" s="1"/>
    </row>
    <row r="30" spans="1:70">
      <c r="A30" s="1" t="s">
        <v>63</v>
      </c>
      <c r="B30">
        <v>32</v>
      </c>
      <c r="C30">
        <v>30</v>
      </c>
      <c r="D30">
        <v>19.399999999999999</v>
      </c>
      <c r="E30">
        <v>77</v>
      </c>
      <c r="F30">
        <v>27</v>
      </c>
      <c r="G30">
        <v>13.1</v>
      </c>
      <c r="H30">
        <f t="shared" si="16"/>
        <v>32.505388888888888</v>
      </c>
      <c r="I30">
        <f t="shared" si="17"/>
        <v>77.453638888888889</v>
      </c>
      <c r="J30">
        <v>4735</v>
      </c>
      <c r="K30">
        <v>201.7</v>
      </c>
      <c r="L30">
        <v>198.7</v>
      </c>
      <c r="M30">
        <v>198.2</v>
      </c>
      <c r="N30">
        <v>201.6</v>
      </c>
      <c r="R30">
        <f t="shared" si="21"/>
        <v>800.19999999999993</v>
      </c>
      <c r="S30">
        <v>-20</v>
      </c>
      <c r="T30">
        <f t="shared" si="2"/>
        <v>820.19999999999993</v>
      </c>
      <c r="AQ30">
        <v>4</v>
      </c>
      <c r="AR30">
        <v>182</v>
      </c>
      <c r="AS30">
        <f t="shared" si="23"/>
        <v>618.19999999999993</v>
      </c>
      <c r="AT30">
        <f t="shared" si="18"/>
        <v>202</v>
      </c>
      <c r="AU30">
        <v>3</v>
      </c>
      <c r="AV30">
        <v>134</v>
      </c>
      <c r="AW30">
        <f>(K30+L30+M30)-AV30</f>
        <v>464.59999999999991</v>
      </c>
      <c r="AX30">
        <f t="shared" si="22"/>
        <v>355.6</v>
      </c>
      <c r="AY30">
        <v>2</v>
      </c>
      <c r="AZ30">
        <v>22</v>
      </c>
      <c r="BA30">
        <f>(K30+L30)-AZ30</f>
        <v>378.4</v>
      </c>
      <c r="BB30">
        <f>T30-BA30</f>
        <v>441.79999999999995</v>
      </c>
      <c r="BC30" s="12">
        <v>2</v>
      </c>
      <c r="BD30" s="12">
        <v>97</v>
      </c>
      <c r="BE30" s="12">
        <f>(K30+L30)-BD30</f>
        <v>303.39999999999998</v>
      </c>
      <c r="BF30">
        <f t="shared" si="20"/>
        <v>516.79999999999995</v>
      </c>
      <c r="BG30" s="12">
        <v>1</v>
      </c>
      <c r="BH30" s="12">
        <v>84</v>
      </c>
      <c r="BI30">
        <f>(K30)-BH30</f>
        <v>117.69999999999999</v>
      </c>
      <c r="BJ30">
        <f>T30-BI30</f>
        <v>702.5</v>
      </c>
      <c r="BK30" s="12" t="s">
        <v>74</v>
      </c>
      <c r="BR30" s="1"/>
    </row>
    <row r="31" spans="1:70">
      <c r="A31" s="1" t="s">
        <v>64</v>
      </c>
      <c r="B31">
        <v>32</v>
      </c>
      <c r="C31">
        <v>30</v>
      </c>
      <c r="D31">
        <v>20</v>
      </c>
      <c r="E31">
        <v>77</v>
      </c>
      <c r="F31">
        <v>26</v>
      </c>
      <c r="G31">
        <v>51.4</v>
      </c>
      <c r="H31">
        <f t="shared" si="16"/>
        <v>32.505555555555553</v>
      </c>
      <c r="I31">
        <f t="shared" si="17"/>
        <v>77.447611111111115</v>
      </c>
      <c r="J31">
        <v>4782</v>
      </c>
      <c r="K31">
        <v>201.6</v>
      </c>
      <c r="L31">
        <v>200.1</v>
      </c>
      <c r="M31">
        <v>201.2</v>
      </c>
      <c r="N31">
        <v>202.1</v>
      </c>
      <c r="R31">
        <f t="shared" si="21"/>
        <v>805</v>
      </c>
      <c r="S31">
        <v>23</v>
      </c>
      <c r="T31">
        <f t="shared" si="2"/>
        <v>782</v>
      </c>
      <c r="AQ31">
        <v>4</v>
      </c>
      <c r="AR31">
        <v>74</v>
      </c>
      <c r="AS31">
        <f t="shared" si="23"/>
        <v>731</v>
      </c>
      <c r="AT31">
        <f t="shared" si="18"/>
        <v>51</v>
      </c>
      <c r="AU31">
        <v>3</v>
      </c>
      <c r="AV31">
        <v>180</v>
      </c>
      <c r="AW31">
        <f>(K31+L31+M31)-AV31</f>
        <v>422.9</v>
      </c>
      <c r="AX31">
        <f t="shared" si="22"/>
        <v>359.1</v>
      </c>
      <c r="AY31">
        <v>2</v>
      </c>
      <c r="AZ31">
        <v>75</v>
      </c>
      <c r="BA31">
        <f>(K31+L31)-AZ31</f>
        <v>326.7</v>
      </c>
      <c r="BB31">
        <f>T31-BA31</f>
        <v>455.3</v>
      </c>
      <c r="BC31" s="12">
        <v>2</v>
      </c>
      <c r="BD31" s="12">
        <v>146</v>
      </c>
      <c r="BE31" s="12">
        <f>(K31+L31)-BD31</f>
        <v>255.7</v>
      </c>
      <c r="BF31">
        <f t="shared" si="20"/>
        <v>526.29999999999995</v>
      </c>
      <c r="BG31" s="12">
        <v>1</v>
      </c>
      <c r="BH31" s="12">
        <v>174</v>
      </c>
      <c r="BI31">
        <f>(K31)-BH31</f>
        <v>27.599999999999994</v>
      </c>
      <c r="BJ31">
        <f>T31-BI31</f>
        <v>754.4</v>
      </c>
      <c r="BK31" s="12" t="s">
        <v>74</v>
      </c>
      <c r="BR31" s="1"/>
    </row>
    <row r="32" spans="1:70">
      <c r="A32" s="1" t="s">
        <v>65</v>
      </c>
      <c r="B32">
        <v>32</v>
      </c>
      <c r="C32">
        <v>30</v>
      </c>
      <c r="D32">
        <v>16.5</v>
      </c>
      <c r="E32">
        <v>77</v>
      </c>
      <c r="F32">
        <v>26</v>
      </c>
      <c r="G32">
        <v>31.9</v>
      </c>
      <c r="H32">
        <f t="shared" si="16"/>
        <v>32.504583333333336</v>
      </c>
      <c r="I32">
        <f t="shared" si="17"/>
        <v>77.442194444444453</v>
      </c>
      <c r="J32">
        <v>4793</v>
      </c>
      <c r="K32">
        <v>201.3</v>
      </c>
      <c r="L32">
        <v>200.3</v>
      </c>
      <c r="M32">
        <v>202</v>
      </c>
      <c r="N32">
        <v>203.6</v>
      </c>
      <c r="R32">
        <f t="shared" si="21"/>
        <v>807.2</v>
      </c>
      <c r="S32">
        <v>49.5</v>
      </c>
      <c r="T32">
        <f t="shared" si="2"/>
        <v>757.7</v>
      </c>
      <c r="AQ32">
        <v>4</v>
      </c>
      <c r="AR32">
        <v>88</v>
      </c>
      <c r="AS32">
        <f t="shared" si="23"/>
        <v>719.2</v>
      </c>
      <c r="AT32">
        <f t="shared" si="18"/>
        <v>38.5</v>
      </c>
      <c r="AU32">
        <v>2</v>
      </c>
      <c r="AV32">
        <v>11</v>
      </c>
      <c r="AW32">
        <f>(K32+L32)-AV32</f>
        <v>390.6</v>
      </c>
      <c r="AX32">
        <f t="shared" si="22"/>
        <v>367.1</v>
      </c>
      <c r="AY32">
        <v>2</v>
      </c>
      <c r="AZ32">
        <v>105</v>
      </c>
      <c r="BA32">
        <f>(K32+L32)-AZ32</f>
        <v>296.60000000000002</v>
      </c>
      <c r="BB32">
        <f>T32-BA32</f>
        <v>461.1</v>
      </c>
      <c r="BC32" s="12">
        <v>2</v>
      </c>
      <c r="BD32" s="12">
        <v>178</v>
      </c>
      <c r="BE32" s="12">
        <f>(K32+L32)-BD32</f>
        <v>223.60000000000002</v>
      </c>
      <c r="BF32">
        <f t="shared" si="20"/>
        <v>534.1</v>
      </c>
      <c r="BG32" s="12">
        <v>1</v>
      </c>
      <c r="BH32" s="12">
        <v>184</v>
      </c>
      <c r="BI32">
        <f>(K32)-BH32</f>
        <v>17.300000000000011</v>
      </c>
      <c r="BJ32">
        <f>T32-BI32</f>
        <v>740.40000000000009</v>
      </c>
      <c r="BK32" s="12" t="s">
        <v>74</v>
      </c>
      <c r="BR32" s="1"/>
    </row>
    <row r="33" spans="1:70">
      <c r="A33" s="1" t="s">
        <v>66</v>
      </c>
      <c r="B33">
        <v>32</v>
      </c>
      <c r="C33">
        <v>30</v>
      </c>
      <c r="D33">
        <v>6.5</v>
      </c>
      <c r="E33">
        <v>77</v>
      </c>
      <c r="F33">
        <v>28</v>
      </c>
      <c r="G33">
        <v>28.6</v>
      </c>
      <c r="H33">
        <f t="shared" si="16"/>
        <v>32.501805555555556</v>
      </c>
      <c r="I33">
        <f t="shared" si="17"/>
        <v>77.474611111111116</v>
      </c>
      <c r="J33">
        <v>4572</v>
      </c>
      <c r="K33">
        <v>201</v>
      </c>
      <c r="L33">
        <v>199.5</v>
      </c>
      <c r="M33">
        <v>201.3</v>
      </c>
      <c r="N33">
        <v>200.6</v>
      </c>
      <c r="O33">
        <v>199.6</v>
      </c>
      <c r="P33">
        <v>201.5</v>
      </c>
      <c r="R33">
        <f t="shared" si="21"/>
        <v>1203.5</v>
      </c>
      <c r="S33">
        <v>13</v>
      </c>
      <c r="T33">
        <f t="shared" si="2"/>
        <v>1190.5</v>
      </c>
      <c r="AQ33">
        <v>6</v>
      </c>
      <c r="AR33">
        <v>160</v>
      </c>
      <c r="AS33">
        <f>(K33+L33+M33+N33+O33+P23)-AR33</f>
        <v>1041.8</v>
      </c>
      <c r="AT33">
        <f t="shared" si="18"/>
        <v>148.70000000000005</v>
      </c>
      <c r="AU33">
        <v>4</v>
      </c>
      <c r="AV33">
        <v>147</v>
      </c>
      <c r="AW33">
        <f>(K33+L33+M33+N33)-AV33</f>
        <v>655.4</v>
      </c>
      <c r="AX33">
        <f t="shared" si="22"/>
        <v>535.1</v>
      </c>
      <c r="AY33">
        <v>3</v>
      </c>
      <c r="AZ33">
        <v>62</v>
      </c>
      <c r="BA33">
        <f>(K33+L33+M33)-AZ33</f>
        <v>539.79999999999995</v>
      </c>
      <c r="BB33">
        <f>T33-BA33</f>
        <v>650.70000000000005</v>
      </c>
      <c r="BC33" s="12">
        <v>3</v>
      </c>
      <c r="BD33" s="12">
        <v>172</v>
      </c>
      <c r="BE33" s="12">
        <f>(K33+L33+M33)-BD33</f>
        <v>429.79999999999995</v>
      </c>
      <c r="BF33">
        <f t="shared" si="20"/>
        <v>760.7</v>
      </c>
      <c r="BG33" s="12" t="s">
        <v>74</v>
      </c>
      <c r="BK33" s="12" t="s">
        <v>74</v>
      </c>
      <c r="BR33" s="1"/>
    </row>
    <row r="34" spans="1:70">
      <c r="A34" s="11">
        <v>42942</v>
      </c>
      <c r="BC34" s="12"/>
      <c r="BD34" s="12"/>
      <c r="BE34" s="12"/>
      <c r="BG34" s="12"/>
      <c r="BR34" s="11"/>
    </row>
    <row r="35" spans="1:70">
      <c r="A35" s="1" t="s">
        <v>77</v>
      </c>
      <c r="B35">
        <v>32</v>
      </c>
      <c r="C35">
        <v>30.164000000000001</v>
      </c>
      <c r="E35">
        <v>77</v>
      </c>
      <c r="F35">
        <v>31.74</v>
      </c>
      <c r="H35">
        <f t="shared" ref="H35:H53" si="25">B35+(C35/60)+(D35/3600)</f>
        <v>32.502733333333332</v>
      </c>
      <c r="I35">
        <f t="shared" ref="I35:I53" si="26">E35+(F35/60)+(G35/3600)</f>
        <v>77.528999999999996</v>
      </c>
      <c r="J35">
        <v>4268</v>
      </c>
      <c r="K35">
        <v>199.5</v>
      </c>
      <c r="L35">
        <v>202</v>
      </c>
      <c r="M35">
        <v>199.6</v>
      </c>
      <c r="N35">
        <v>198.8</v>
      </c>
      <c r="O35">
        <v>199.3</v>
      </c>
      <c r="R35">
        <f>SUM(K35+L35+M35+N35+O35+P35)</f>
        <v>999.2</v>
      </c>
      <c r="S35">
        <v>86.6</v>
      </c>
      <c r="T35">
        <f t="shared" si="2"/>
        <v>912.6</v>
      </c>
      <c r="BC35" s="12"/>
      <c r="BD35" s="12"/>
      <c r="BE35" s="12"/>
      <c r="BK35" s="12">
        <v>5</v>
      </c>
      <c r="BL35">
        <v>156</v>
      </c>
      <c r="BM35">
        <f>(K35+L35+M35+N35+O35)-BL35</f>
        <v>843.2</v>
      </c>
      <c r="BN35">
        <f>T35-BM35</f>
        <v>69.399999999999977</v>
      </c>
      <c r="BO35">
        <v>5</v>
      </c>
      <c r="BP35">
        <v>166.3</v>
      </c>
      <c r="BQ35">
        <f>(K35+L35+M35+N35+O35)-BP35</f>
        <v>832.90000000000009</v>
      </c>
      <c r="BR35" s="13">
        <f t="shared" ref="BR35:BR53" si="27">T35-BQ35</f>
        <v>79.699999999999932</v>
      </c>
    </row>
    <row r="36" spans="1:70">
      <c r="A36" s="1" t="s">
        <v>78</v>
      </c>
      <c r="B36">
        <v>32</v>
      </c>
      <c r="C36">
        <v>30.530999999999999</v>
      </c>
      <c r="E36">
        <v>77</v>
      </c>
      <c r="F36">
        <v>31.423999999999999</v>
      </c>
      <c r="H36">
        <f t="shared" si="25"/>
        <v>32.508850000000002</v>
      </c>
      <c r="I36">
        <f t="shared" si="26"/>
        <v>77.52373333333334</v>
      </c>
      <c r="J36">
        <v>4264</v>
      </c>
      <c r="K36">
        <v>199.6</v>
      </c>
      <c r="L36">
        <v>202.4</v>
      </c>
      <c r="M36">
        <v>199.5</v>
      </c>
      <c r="N36">
        <v>197.8</v>
      </c>
      <c r="O36">
        <v>195.5</v>
      </c>
      <c r="R36">
        <f t="shared" si="21"/>
        <v>994.8</v>
      </c>
      <c r="S36">
        <v>53</v>
      </c>
      <c r="T36">
        <f t="shared" si="2"/>
        <v>941.8</v>
      </c>
      <c r="BK36" s="12" t="s">
        <v>99</v>
      </c>
      <c r="BO36">
        <v>3</v>
      </c>
      <c r="BP36">
        <v>40.6</v>
      </c>
      <c r="BQ36">
        <f>(K36+L36+M36)-BP36</f>
        <v>560.9</v>
      </c>
      <c r="BR36" s="13">
        <f t="shared" si="27"/>
        <v>380.9</v>
      </c>
    </row>
    <row r="37" spans="1:70">
      <c r="A37" s="1" t="s">
        <v>79</v>
      </c>
      <c r="B37">
        <v>32</v>
      </c>
      <c r="C37">
        <v>30.6</v>
      </c>
      <c r="E37">
        <v>77</v>
      </c>
      <c r="F37">
        <v>30.994</v>
      </c>
      <c r="H37">
        <f t="shared" si="25"/>
        <v>32.51</v>
      </c>
      <c r="I37">
        <f t="shared" si="26"/>
        <v>77.516566666666662</v>
      </c>
      <c r="J37">
        <v>4432</v>
      </c>
      <c r="K37">
        <v>199.4</v>
      </c>
      <c r="L37">
        <v>200</v>
      </c>
      <c r="M37">
        <v>202</v>
      </c>
      <c r="N37">
        <v>201.9</v>
      </c>
      <c r="O37">
        <v>199.6</v>
      </c>
      <c r="R37">
        <f t="shared" si="21"/>
        <v>1002.9</v>
      </c>
      <c r="S37">
        <v>57.8</v>
      </c>
      <c r="T37">
        <f t="shared" si="2"/>
        <v>945.1</v>
      </c>
      <c r="BK37">
        <v>4</v>
      </c>
      <c r="BL37">
        <v>101</v>
      </c>
      <c r="BM37">
        <f>(K37+L37+M37+N37)-BL37</f>
        <v>702.3</v>
      </c>
      <c r="BN37">
        <f>T37-BM37</f>
        <v>242.80000000000007</v>
      </c>
      <c r="BO37">
        <v>3</v>
      </c>
      <c r="BP37">
        <v>21</v>
      </c>
      <c r="BQ37">
        <f>(K37+L37+M37)-BP37</f>
        <v>580.4</v>
      </c>
      <c r="BR37" s="13">
        <f t="shared" si="27"/>
        <v>364.70000000000005</v>
      </c>
    </row>
    <row r="38" spans="1:70">
      <c r="A38" s="1" t="s">
        <v>80</v>
      </c>
      <c r="B38">
        <v>32</v>
      </c>
      <c r="C38">
        <v>30.69</v>
      </c>
      <c r="E38">
        <v>77</v>
      </c>
      <c r="F38">
        <v>30.332999999999998</v>
      </c>
      <c r="H38">
        <f t="shared" si="25"/>
        <v>32.511499999999998</v>
      </c>
      <c r="I38">
        <f t="shared" si="26"/>
        <v>77.505549999999999</v>
      </c>
      <c r="J38">
        <v>4403</v>
      </c>
      <c r="K38">
        <v>203</v>
      </c>
      <c r="L38">
        <v>196.4</v>
      </c>
      <c r="M38">
        <v>201</v>
      </c>
      <c r="N38">
        <v>199.4</v>
      </c>
      <c r="O38">
        <v>201.1</v>
      </c>
      <c r="R38">
        <f t="shared" si="21"/>
        <v>1000.9</v>
      </c>
      <c r="S38">
        <v>56</v>
      </c>
      <c r="T38">
        <f t="shared" si="2"/>
        <v>944.9</v>
      </c>
      <c r="BK38">
        <v>4</v>
      </c>
      <c r="BL38">
        <v>89</v>
      </c>
      <c r="BM38">
        <f>(K38+L38+M38+N38)-BL38</f>
        <v>710.8</v>
      </c>
      <c r="BN38">
        <f>T38-BM38</f>
        <v>234.10000000000002</v>
      </c>
      <c r="BO38">
        <v>3</v>
      </c>
      <c r="BP38">
        <v>6</v>
      </c>
      <c r="BQ38">
        <f>(K38+L38+M38)-BP38</f>
        <v>594.4</v>
      </c>
      <c r="BR38" s="13">
        <f t="shared" si="27"/>
        <v>350.5</v>
      </c>
    </row>
    <row r="39" spans="1:70">
      <c r="A39" s="1" t="s">
        <v>81</v>
      </c>
      <c r="B39">
        <v>32</v>
      </c>
      <c r="C39">
        <v>30.651</v>
      </c>
      <c r="E39">
        <v>77</v>
      </c>
      <c r="F39">
        <v>29.645</v>
      </c>
      <c r="H39">
        <f t="shared" si="25"/>
        <v>32.510849999999998</v>
      </c>
      <c r="I39">
        <f t="shared" si="26"/>
        <v>77.494083333333336</v>
      </c>
      <c r="J39">
        <v>4454</v>
      </c>
      <c r="K39">
        <v>200.4</v>
      </c>
      <c r="L39">
        <v>202.1</v>
      </c>
      <c r="M39">
        <v>201</v>
      </c>
      <c r="N39">
        <v>199.5</v>
      </c>
      <c r="O39">
        <v>200.4</v>
      </c>
      <c r="R39">
        <f t="shared" si="21"/>
        <v>1003.4</v>
      </c>
      <c r="S39">
        <v>82.5</v>
      </c>
      <c r="T39">
        <f t="shared" si="2"/>
        <v>920.9</v>
      </c>
      <c r="BK39">
        <v>4</v>
      </c>
      <c r="BL39">
        <v>107</v>
      </c>
      <c r="BM39">
        <f>(K39+L39+M39+N39)-BL39</f>
        <v>696</v>
      </c>
      <c r="BN39">
        <f>T39-BM39</f>
        <v>224.89999999999998</v>
      </c>
      <c r="BO39">
        <v>3</v>
      </c>
      <c r="BP39">
        <v>9</v>
      </c>
      <c r="BQ39">
        <f>(K39+L39+M39)-BP39</f>
        <v>594.5</v>
      </c>
      <c r="BR39" s="13">
        <f t="shared" si="27"/>
        <v>326.39999999999998</v>
      </c>
    </row>
    <row r="40" spans="1:70">
      <c r="A40" s="1" t="s">
        <v>82</v>
      </c>
      <c r="B40">
        <v>32</v>
      </c>
      <c r="C40">
        <v>30.367999999999999</v>
      </c>
      <c r="E40">
        <v>77</v>
      </c>
      <c r="F40">
        <v>29.093</v>
      </c>
      <c r="H40">
        <f t="shared" si="25"/>
        <v>32.506133333333331</v>
      </c>
      <c r="I40">
        <f t="shared" si="26"/>
        <v>77.484883333333329</v>
      </c>
      <c r="J40">
        <v>4509</v>
      </c>
      <c r="K40">
        <v>198.3</v>
      </c>
      <c r="L40">
        <v>198.3</v>
      </c>
      <c r="M40">
        <v>198.6</v>
      </c>
      <c r="N40">
        <v>202</v>
      </c>
      <c r="O40">
        <v>202.6</v>
      </c>
      <c r="R40">
        <f t="shared" si="21"/>
        <v>999.80000000000007</v>
      </c>
      <c r="S40">
        <v>96.3</v>
      </c>
      <c r="T40">
        <f t="shared" si="2"/>
        <v>903.50000000000011</v>
      </c>
      <c r="BK40">
        <v>4</v>
      </c>
      <c r="BL40">
        <v>90</v>
      </c>
      <c r="BM40">
        <f>(K40+L40+M40+N40)-BL40</f>
        <v>707.2</v>
      </c>
      <c r="BN40">
        <f>T40-BM40</f>
        <v>196.30000000000007</v>
      </c>
      <c r="BO40">
        <v>3</v>
      </c>
      <c r="BP40">
        <v>13.6</v>
      </c>
      <c r="BQ40">
        <f>(K40+L40+M40)-BP40</f>
        <v>581.6</v>
      </c>
      <c r="BR40" s="13">
        <f t="shared" si="27"/>
        <v>321.90000000000009</v>
      </c>
    </row>
    <row r="41" spans="1:70">
      <c r="A41" s="1" t="s">
        <v>83</v>
      </c>
      <c r="B41">
        <v>32</v>
      </c>
      <c r="C41">
        <v>29.838999999999999</v>
      </c>
      <c r="E41">
        <v>77</v>
      </c>
      <c r="F41">
        <v>27.890999999999998</v>
      </c>
      <c r="H41">
        <f t="shared" si="25"/>
        <v>32.49731666666667</v>
      </c>
      <c r="I41">
        <f t="shared" si="26"/>
        <v>77.464849999999998</v>
      </c>
      <c r="J41">
        <v>4620</v>
      </c>
      <c r="K41">
        <v>198.4</v>
      </c>
      <c r="L41">
        <v>201.3</v>
      </c>
      <c r="M41">
        <v>201</v>
      </c>
      <c r="N41">
        <v>198.6</v>
      </c>
      <c r="O41">
        <v>201.6</v>
      </c>
      <c r="R41">
        <f t="shared" si="21"/>
        <v>1000.9000000000001</v>
      </c>
      <c r="S41">
        <v>98</v>
      </c>
      <c r="T41">
        <f t="shared" si="2"/>
        <v>902.90000000000009</v>
      </c>
      <c r="BO41">
        <v>4</v>
      </c>
      <c r="BP41">
        <v>159.30000000000001</v>
      </c>
      <c r="BQ41">
        <f>(K41+L41+M41+N41)-BP41</f>
        <v>640</v>
      </c>
      <c r="BR41" s="13">
        <f t="shared" si="27"/>
        <v>262.90000000000009</v>
      </c>
    </row>
    <row r="42" spans="1:70">
      <c r="A42" s="1" t="s">
        <v>84</v>
      </c>
      <c r="B42">
        <v>32</v>
      </c>
      <c r="C42">
        <v>29.32</v>
      </c>
      <c r="E42">
        <v>77</v>
      </c>
      <c r="F42">
        <v>27.481000000000002</v>
      </c>
      <c r="H42">
        <f t="shared" si="25"/>
        <v>32.488666666666667</v>
      </c>
      <c r="I42">
        <f t="shared" si="26"/>
        <v>77.458016666666666</v>
      </c>
      <c r="J42">
        <v>4708</v>
      </c>
      <c r="K42">
        <v>201.7</v>
      </c>
      <c r="L42">
        <v>202.3</v>
      </c>
      <c r="M42">
        <v>201.4</v>
      </c>
      <c r="N42">
        <v>198.6</v>
      </c>
      <c r="O42">
        <v>197.6</v>
      </c>
      <c r="R42">
        <f t="shared" si="21"/>
        <v>1001.6</v>
      </c>
      <c r="S42">
        <v>87</v>
      </c>
      <c r="T42">
        <f t="shared" si="2"/>
        <v>914.6</v>
      </c>
      <c r="BK42">
        <v>4</v>
      </c>
      <c r="BL42">
        <v>43</v>
      </c>
      <c r="BM42">
        <f t="shared" ref="BM42:BM47" si="28">(K42+L42+M42+N42)-BL42</f>
        <v>761</v>
      </c>
      <c r="BN42">
        <f t="shared" ref="BN42:BN52" si="29">T42-BM42</f>
        <v>153.60000000000002</v>
      </c>
      <c r="BO42">
        <v>4</v>
      </c>
      <c r="BP42">
        <v>119.4</v>
      </c>
      <c r="BQ42">
        <f>(K42+L42+M42+N42)-BP42</f>
        <v>684.6</v>
      </c>
      <c r="BR42" s="13">
        <f t="shared" si="27"/>
        <v>230</v>
      </c>
    </row>
    <row r="43" spans="1:70">
      <c r="A43" s="1" t="s">
        <v>85</v>
      </c>
      <c r="B43">
        <v>32</v>
      </c>
      <c r="C43">
        <v>28.571000000000002</v>
      </c>
      <c r="E43">
        <v>77</v>
      </c>
      <c r="F43">
        <v>27.327999999999999</v>
      </c>
      <c r="H43">
        <f t="shared" si="25"/>
        <v>32.476183333333331</v>
      </c>
      <c r="I43">
        <f t="shared" si="26"/>
        <v>77.455466666666666</v>
      </c>
      <c r="J43">
        <v>4803</v>
      </c>
      <c r="K43">
        <v>202.4</v>
      </c>
      <c r="L43">
        <v>201.2</v>
      </c>
      <c r="M43">
        <v>201.4</v>
      </c>
      <c r="N43">
        <v>198</v>
      </c>
      <c r="O43">
        <v>200.4</v>
      </c>
      <c r="R43">
        <f t="shared" si="21"/>
        <v>1003.4</v>
      </c>
      <c r="S43">
        <v>172.3</v>
      </c>
      <c r="T43">
        <f t="shared" si="2"/>
        <v>831.09999999999991</v>
      </c>
      <c r="BK43">
        <v>4</v>
      </c>
      <c r="BL43">
        <v>114</v>
      </c>
      <c r="BM43">
        <f t="shared" si="28"/>
        <v>689</v>
      </c>
      <c r="BN43">
        <f t="shared" si="29"/>
        <v>142.09999999999991</v>
      </c>
      <c r="BO43">
        <v>4</v>
      </c>
      <c r="BP43">
        <v>163</v>
      </c>
      <c r="BQ43">
        <f>(K43+L43+M43+N43)-BP43</f>
        <v>640</v>
      </c>
      <c r="BR43" s="13">
        <f t="shared" si="27"/>
        <v>191.09999999999991</v>
      </c>
    </row>
    <row r="44" spans="1:70">
      <c r="A44" s="1" t="s">
        <v>86</v>
      </c>
      <c r="B44">
        <v>32</v>
      </c>
      <c r="C44">
        <v>28.247</v>
      </c>
      <c r="E44">
        <v>77</v>
      </c>
      <c r="F44">
        <v>27.222999999999999</v>
      </c>
      <c r="H44">
        <f t="shared" si="25"/>
        <v>32.47078333333333</v>
      </c>
      <c r="I44">
        <f t="shared" si="26"/>
        <v>77.453716666666665</v>
      </c>
      <c r="J44">
        <v>4848</v>
      </c>
      <c r="K44">
        <v>198.5</v>
      </c>
      <c r="L44">
        <v>198.3</v>
      </c>
      <c r="M44">
        <v>200.2</v>
      </c>
      <c r="N44">
        <v>201.7</v>
      </c>
      <c r="O44">
        <v>203</v>
      </c>
      <c r="R44">
        <f t="shared" si="21"/>
        <v>1001.7</v>
      </c>
      <c r="S44">
        <v>56.4</v>
      </c>
      <c r="T44">
        <f t="shared" si="2"/>
        <v>945.30000000000007</v>
      </c>
      <c r="BK44">
        <v>4</v>
      </c>
      <c r="BL44">
        <v>14</v>
      </c>
      <c r="BM44">
        <f t="shared" si="28"/>
        <v>784.7</v>
      </c>
      <c r="BN44">
        <f t="shared" si="29"/>
        <v>160.60000000000002</v>
      </c>
      <c r="BO44">
        <v>4</v>
      </c>
      <c r="BP44">
        <v>73</v>
      </c>
      <c r="BQ44">
        <f>(K44+L44+M44+N44)-BP44</f>
        <v>725.7</v>
      </c>
      <c r="BR44" s="13">
        <f t="shared" si="27"/>
        <v>219.60000000000002</v>
      </c>
    </row>
    <row r="45" spans="1:70">
      <c r="A45" s="1" t="s">
        <v>87</v>
      </c>
      <c r="B45">
        <v>32</v>
      </c>
      <c r="C45">
        <v>27.835000000000001</v>
      </c>
      <c r="E45">
        <v>77</v>
      </c>
      <c r="F45">
        <v>27.082999999999998</v>
      </c>
      <c r="H45">
        <f t="shared" si="25"/>
        <v>32.46391666666667</v>
      </c>
      <c r="I45">
        <f t="shared" si="26"/>
        <v>77.451383333333339</v>
      </c>
      <c r="J45">
        <v>4888</v>
      </c>
      <c r="K45">
        <v>201.3</v>
      </c>
      <c r="L45">
        <v>195.6</v>
      </c>
      <c r="M45">
        <v>200.4</v>
      </c>
      <c r="N45">
        <v>201.6</v>
      </c>
      <c r="O45">
        <v>202.8</v>
      </c>
      <c r="R45">
        <f t="shared" si="21"/>
        <v>1001.7</v>
      </c>
      <c r="S45">
        <v>90.5</v>
      </c>
      <c r="T45">
        <f t="shared" si="2"/>
        <v>911.2</v>
      </c>
      <c r="BK45">
        <v>4</v>
      </c>
      <c r="BL45">
        <v>44</v>
      </c>
      <c r="BM45">
        <f t="shared" si="28"/>
        <v>754.9</v>
      </c>
      <c r="BN45">
        <f t="shared" si="29"/>
        <v>156.30000000000007</v>
      </c>
      <c r="BO45">
        <v>4</v>
      </c>
      <c r="BP45">
        <v>83.7</v>
      </c>
      <c r="BQ45">
        <f>(K45+L45+M45+N45)-BP45</f>
        <v>715.19999999999993</v>
      </c>
      <c r="BR45" s="13">
        <f t="shared" si="27"/>
        <v>196.00000000000011</v>
      </c>
    </row>
    <row r="46" spans="1:70">
      <c r="A46" s="1" t="s">
        <v>88</v>
      </c>
      <c r="B46">
        <v>32</v>
      </c>
      <c r="C46">
        <v>27.451000000000001</v>
      </c>
      <c r="E46">
        <v>77</v>
      </c>
      <c r="F46">
        <v>26.939</v>
      </c>
      <c r="H46">
        <f t="shared" si="25"/>
        <v>32.457516666666663</v>
      </c>
      <c r="I46">
        <f t="shared" si="26"/>
        <v>77.448983333333331</v>
      </c>
      <c r="J46">
        <v>4916</v>
      </c>
      <c r="K46">
        <v>201</v>
      </c>
      <c r="L46">
        <v>201.7</v>
      </c>
      <c r="M46">
        <v>199.2</v>
      </c>
      <c r="N46">
        <v>202.7</v>
      </c>
      <c r="O46">
        <v>0</v>
      </c>
      <c r="R46">
        <f t="shared" si="21"/>
        <v>804.59999999999991</v>
      </c>
      <c r="S46">
        <v>-7</v>
      </c>
      <c r="T46">
        <f t="shared" si="2"/>
        <v>811.59999999999991</v>
      </c>
      <c r="BK46">
        <v>4</v>
      </c>
      <c r="BL46">
        <v>66</v>
      </c>
      <c r="BM46">
        <f t="shared" si="28"/>
        <v>738.59999999999991</v>
      </c>
      <c r="BN46">
        <f t="shared" si="29"/>
        <v>73</v>
      </c>
      <c r="BO46">
        <v>3</v>
      </c>
      <c r="BP46">
        <v>103</v>
      </c>
      <c r="BQ46">
        <f>(K46+L46+M46)-BP46</f>
        <v>498.9</v>
      </c>
      <c r="BR46" s="13">
        <f t="shared" si="27"/>
        <v>312.69999999999993</v>
      </c>
    </row>
    <row r="47" spans="1:70">
      <c r="A47" s="1" t="s">
        <v>89</v>
      </c>
      <c r="B47">
        <v>32</v>
      </c>
      <c r="C47">
        <v>27.032</v>
      </c>
      <c r="E47">
        <v>77</v>
      </c>
      <c r="F47">
        <v>26.82</v>
      </c>
      <c r="H47">
        <f t="shared" si="25"/>
        <v>32.450533333333333</v>
      </c>
      <c r="I47">
        <f t="shared" si="26"/>
        <v>77.447000000000003</v>
      </c>
      <c r="J47">
        <v>4946</v>
      </c>
      <c r="K47">
        <v>201.2</v>
      </c>
      <c r="L47">
        <v>196.6</v>
      </c>
      <c r="M47">
        <v>202.5</v>
      </c>
      <c r="N47">
        <v>193.4</v>
      </c>
      <c r="O47">
        <v>202</v>
      </c>
      <c r="R47">
        <f t="shared" si="21"/>
        <v>995.69999999999993</v>
      </c>
      <c r="S47">
        <v>21.2</v>
      </c>
      <c r="T47">
        <f t="shared" si="2"/>
        <v>974.49999999999989</v>
      </c>
      <c r="BK47">
        <v>4</v>
      </c>
      <c r="BL47">
        <v>164</v>
      </c>
      <c r="BM47">
        <f t="shared" si="28"/>
        <v>629.69999999999993</v>
      </c>
      <c r="BN47">
        <f t="shared" si="29"/>
        <v>344.79999999999995</v>
      </c>
      <c r="BO47">
        <v>4</v>
      </c>
      <c r="BP47">
        <v>0</v>
      </c>
      <c r="BQ47">
        <f>(K47+L47+M47+N47)-BP47</f>
        <v>793.69999999999993</v>
      </c>
      <c r="BR47" s="13">
        <f t="shared" si="27"/>
        <v>180.79999999999995</v>
      </c>
    </row>
    <row r="48" spans="1:70">
      <c r="A48" s="1" t="s">
        <v>90</v>
      </c>
      <c r="B48">
        <v>32</v>
      </c>
      <c r="C48">
        <v>30.317</v>
      </c>
      <c r="E48">
        <v>77</v>
      </c>
      <c r="F48">
        <v>27.888000000000002</v>
      </c>
      <c r="H48">
        <f t="shared" si="25"/>
        <v>32.505283333333331</v>
      </c>
      <c r="I48">
        <f t="shared" si="26"/>
        <v>77.464799999999997</v>
      </c>
      <c r="J48">
        <v>4658</v>
      </c>
      <c r="K48">
        <v>200</v>
      </c>
      <c r="L48">
        <v>201.9</v>
      </c>
      <c r="M48">
        <v>199.8</v>
      </c>
      <c r="N48">
        <v>200</v>
      </c>
      <c r="O48">
        <v>0</v>
      </c>
      <c r="R48">
        <f t="shared" si="21"/>
        <v>801.7</v>
      </c>
      <c r="S48">
        <v>2</v>
      </c>
      <c r="T48">
        <f t="shared" si="2"/>
        <v>799.7</v>
      </c>
      <c r="BK48">
        <v>3</v>
      </c>
      <c r="BL48">
        <v>5</v>
      </c>
      <c r="BM48">
        <f>(K48+L48+M48)-BL48</f>
        <v>596.70000000000005</v>
      </c>
      <c r="BN48">
        <f t="shared" si="29"/>
        <v>203</v>
      </c>
      <c r="BO48">
        <v>3</v>
      </c>
      <c r="BP48">
        <v>99</v>
      </c>
      <c r="BQ48">
        <f>(K48+L48+M48)-BP48</f>
        <v>502.70000000000005</v>
      </c>
      <c r="BR48" s="13">
        <f t="shared" si="27"/>
        <v>297</v>
      </c>
    </row>
    <row r="49" spans="1:70">
      <c r="A49" s="1" t="s">
        <v>91</v>
      </c>
      <c r="B49">
        <v>32</v>
      </c>
      <c r="C49">
        <v>30.367999999999999</v>
      </c>
      <c r="E49">
        <v>77</v>
      </c>
      <c r="F49">
        <v>27.460999999999999</v>
      </c>
      <c r="H49">
        <f t="shared" si="25"/>
        <v>32.506133333333331</v>
      </c>
      <c r="I49">
        <f t="shared" si="26"/>
        <v>77.457683333333335</v>
      </c>
      <c r="J49">
        <v>4697</v>
      </c>
      <c r="K49">
        <v>202</v>
      </c>
      <c r="L49">
        <v>198.8</v>
      </c>
      <c r="M49">
        <v>198.2</v>
      </c>
      <c r="N49">
        <v>202</v>
      </c>
      <c r="O49">
        <v>201.8</v>
      </c>
      <c r="R49">
        <f t="shared" si="21"/>
        <v>1002.8</v>
      </c>
      <c r="S49">
        <v>55.2</v>
      </c>
      <c r="T49">
        <f t="shared" si="2"/>
        <v>947.59999999999991</v>
      </c>
      <c r="BK49">
        <v>4</v>
      </c>
      <c r="BL49">
        <v>28</v>
      </c>
      <c r="BM49">
        <f>(K49+L49+M49+N49)-BL49</f>
        <v>773</v>
      </c>
      <c r="BN49">
        <f t="shared" si="29"/>
        <v>174.59999999999991</v>
      </c>
      <c r="BO49">
        <v>4</v>
      </c>
      <c r="BP49">
        <v>92</v>
      </c>
      <c r="BQ49">
        <f>(K49+L49+M49+N49)-BP49</f>
        <v>709</v>
      </c>
      <c r="BR49" s="13">
        <f t="shared" si="27"/>
        <v>238.59999999999991</v>
      </c>
    </row>
    <row r="50" spans="1:70">
      <c r="A50" s="1" t="s">
        <v>92</v>
      </c>
      <c r="B50">
        <v>32</v>
      </c>
      <c r="C50">
        <v>30.349</v>
      </c>
      <c r="E50">
        <v>77</v>
      </c>
      <c r="F50">
        <v>26.89</v>
      </c>
      <c r="H50">
        <f t="shared" si="25"/>
        <v>32.505816666666668</v>
      </c>
      <c r="I50">
        <f t="shared" si="26"/>
        <v>77.448166666666665</v>
      </c>
      <c r="J50">
        <v>4795</v>
      </c>
      <c r="K50">
        <v>201.3</v>
      </c>
      <c r="L50">
        <v>200.1</v>
      </c>
      <c r="M50">
        <v>201.8</v>
      </c>
      <c r="N50">
        <v>203.4</v>
      </c>
      <c r="O50">
        <v>201.8</v>
      </c>
      <c r="R50">
        <f t="shared" si="21"/>
        <v>1008.4000000000001</v>
      </c>
      <c r="S50">
        <v>28.2</v>
      </c>
      <c r="T50">
        <f t="shared" si="2"/>
        <v>980.2</v>
      </c>
      <c r="BK50">
        <v>4</v>
      </c>
      <c r="BL50">
        <v>1</v>
      </c>
      <c r="BM50">
        <f>(K50+L50+M50+N50)-BL50</f>
        <v>805.6</v>
      </c>
      <c r="BN50">
        <f t="shared" si="29"/>
        <v>174.60000000000002</v>
      </c>
      <c r="BO50">
        <v>4</v>
      </c>
      <c r="BP50">
        <v>59</v>
      </c>
      <c r="BQ50">
        <f>(K50+L50+M50+N50)-BP50</f>
        <v>747.6</v>
      </c>
      <c r="BR50" s="13">
        <f t="shared" si="27"/>
        <v>232.60000000000002</v>
      </c>
    </row>
    <row r="51" spans="1:70">
      <c r="A51" s="1" t="s">
        <v>93</v>
      </c>
      <c r="B51">
        <v>32</v>
      </c>
      <c r="C51">
        <v>30.236000000000001</v>
      </c>
      <c r="E51">
        <v>77</v>
      </c>
      <c r="F51">
        <v>26.292999999999999</v>
      </c>
      <c r="H51">
        <f t="shared" si="25"/>
        <v>32.503933333333336</v>
      </c>
      <c r="I51">
        <f t="shared" si="26"/>
        <v>77.438216666666662</v>
      </c>
      <c r="J51">
        <v>4864</v>
      </c>
      <c r="K51">
        <v>200.3</v>
      </c>
      <c r="L51">
        <v>201.6</v>
      </c>
      <c r="M51">
        <v>199.6</v>
      </c>
      <c r="N51">
        <v>199.7</v>
      </c>
      <c r="O51">
        <v>201.8</v>
      </c>
      <c r="R51">
        <f t="shared" si="21"/>
        <v>1003</v>
      </c>
      <c r="S51">
        <v>78.3</v>
      </c>
      <c r="T51">
        <f t="shared" si="2"/>
        <v>924.7</v>
      </c>
      <c r="BK51">
        <v>4</v>
      </c>
      <c r="BL51">
        <v>60</v>
      </c>
      <c r="BM51">
        <f>(K51+L51+M51+N51)-BL51</f>
        <v>741.2</v>
      </c>
      <c r="BN51">
        <f t="shared" si="29"/>
        <v>183.5</v>
      </c>
      <c r="BO51">
        <v>4</v>
      </c>
      <c r="BP51">
        <v>106.8</v>
      </c>
      <c r="BQ51">
        <f>(K51+L51+M51+N51)-BP51</f>
        <v>694.40000000000009</v>
      </c>
      <c r="BR51" s="13">
        <f t="shared" si="27"/>
        <v>230.29999999999995</v>
      </c>
    </row>
    <row r="52" spans="1:70">
      <c r="A52" s="1" t="s">
        <v>94</v>
      </c>
      <c r="B52">
        <v>32</v>
      </c>
      <c r="C52">
        <v>30.164999999999999</v>
      </c>
      <c r="E52">
        <v>77</v>
      </c>
      <c r="F52">
        <v>25.873000000000001</v>
      </c>
      <c r="H52">
        <f t="shared" si="25"/>
        <v>32.502749999999999</v>
      </c>
      <c r="I52">
        <f t="shared" si="26"/>
        <v>77.431216666666671</v>
      </c>
      <c r="J52">
        <v>4900</v>
      </c>
      <c r="K52">
        <v>201.5</v>
      </c>
      <c r="L52">
        <v>201.6</v>
      </c>
      <c r="M52">
        <v>199.2</v>
      </c>
      <c r="N52">
        <v>199.3</v>
      </c>
      <c r="O52">
        <v>199.5</v>
      </c>
      <c r="R52">
        <f t="shared" si="21"/>
        <v>1001.0999999999999</v>
      </c>
      <c r="S52">
        <v>65.7</v>
      </c>
      <c r="T52">
        <f t="shared" si="2"/>
        <v>935.39999999999986</v>
      </c>
      <c r="BK52">
        <v>4</v>
      </c>
      <c r="BL52">
        <v>35</v>
      </c>
      <c r="BM52">
        <f>(K52+L52+M52+N52)-BL52</f>
        <v>766.59999999999991</v>
      </c>
      <c r="BN52">
        <f t="shared" si="29"/>
        <v>168.79999999999995</v>
      </c>
      <c r="BO52">
        <v>4</v>
      </c>
      <c r="BP52">
        <v>63.8</v>
      </c>
      <c r="BQ52">
        <f>(K52+L52+M52+N52)-BP52</f>
        <v>737.8</v>
      </c>
      <c r="BR52" s="13">
        <f t="shared" si="27"/>
        <v>197.59999999999991</v>
      </c>
    </row>
    <row r="53" spans="1:70">
      <c r="A53" s="1" t="s">
        <v>95</v>
      </c>
      <c r="B53">
        <v>32</v>
      </c>
      <c r="C53">
        <v>30.943999999999999</v>
      </c>
      <c r="E53">
        <v>77</v>
      </c>
      <c r="F53">
        <v>25.513999999999999</v>
      </c>
      <c r="H53">
        <f t="shared" si="25"/>
        <v>32.51573333333333</v>
      </c>
      <c r="I53">
        <f t="shared" si="26"/>
        <v>77.425233333333338</v>
      </c>
      <c r="J53">
        <v>5004</v>
      </c>
      <c r="K53">
        <v>199.3</v>
      </c>
      <c r="L53">
        <v>199</v>
      </c>
      <c r="M53">
        <v>199.5</v>
      </c>
      <c r="N53">
        <v>200.2</v>
      </c>
      <c r="O53">
        <v>201.6</v>
      </c>
      <c r="R53">
        <f t="shared" si="21"/>
        <v>999.6</v>
      </c>
      <c r="S53">
        <v>61</v>
      </c>
      <c r="T53">
        <f>R53-S53</f>
        <v>938.6</v>
      </c>
      <c r="BO53">
        <v>4</v>
      </c>
      <c r="BP53">
        <v>55.7</v>
      </c>
      <c r="BQ53">
        <f>(K53+L53+M53+N53)-BP53</f>
        <v>742.3</v>
      </c>
      <c r="BR53" s="13">
        <f t="shared" si="27"/>
        <v>196.30000000000007</v>
      </c>
    </row>
  </sheetData>
  <pageMargins left="0.7" right="0.7" top="0.75" bottom="0.75" header="0.3" footer="0.3"/>
  <pageSetup paperSize="9" orientation="portrait" r:id="rId1"/>
  <ignoredErrors>
    <ignoredError sqref="R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J29" sqref="J29"/>
    </sheetView>
  </sheetViews>
  <sheetFormatPr defaultRowHeight="15"/>
  <cols>
    <col min="2" max="2" width="11.28515625" bestFit="1" customWidth="1"/>
  </cols>
  <sheetData>
    <row r="1" spans="1:11">
      <c r="A1" s="1"/>
      <c r="B1" s="1"/>
      <c r="C1" s="1"/>
      <c r="D1" s="1" t="s">
        <v>4</v>
      </c>
      <c r="E1" s="1"/>
      <c r="F1" s="1" t="s">
        <v>5</v>
      </c>
      <c r="G1" s="1"/>
      <c r="H1" s="1"/>
      <c r="I1" s="1"/>
      <c r="J1" s="1"/>
    </row>
    <row r="2" spans="1:11">
      <c r="A2" s="1" t="s">
        <v>26</v>
      </c>
      <c r="B2" s="1" t="s">
        <v>27</v>
      </c>
      <c r="C2" s="1" t="s">
        <v>1</v>
      </c>
      <c r="D2" s="1" t="s">
        <v>2</v>
      </c>
      <c r="E2" s="1" t="s">
        <v>3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24</v>
      </c>
    </row>
    <row r="3" spans="1:11">
      <c r="A3" s="1" t="s">
        <v>8</v>
      </c>
      <c r="B3" s="1" t="s">
        <v>28</v>
      </c>
      <c r="C3">
        <v>32</v>
      </c>
      <c r="D3">
        <v>29</v>
      </c>
      <c r="E3">
        <v>54.5</v>
      </c>
      <c r="F3">
        <v>77</v>
      </c>
      <c r="G3">
        <v>32</v>
      </c>
      <c r="H3">
        <v>3</v>
      </c>
      <c r="I3">
        <f>C3+(D3/60)+(E3/3600)</f>
        <v>32.498472222222226</v>
      </c>
      <c r="J3">
        <f>F3+(G3/60)+(H3/3600)</f>
        <v>77.534166666666664</v>
      </c>
      <c r="K3">
        <v>4187</v>
      </c>
    </row>
    <row r="4" spans="1:11">
      <c r="A4" s="1" t="s">
        <v>9</v>
      </c>
      <c r="B4" s="1" t="s">
        <v>29</v>
      </c>
      <c r="C4">
        <v>32</v>
      </c>
      <c r="D4">
        <v>29</v>
      </c>
      <c r="E4">
        <v>58</v>
      </c>
      <c r="F4">
        <v>77</v>
      </c>
      <c r="G4">
        <v>32</v>
      </c>
      <c r="H4">
        <v>4.5999999999999996</v>
      </c>
      <c r="I4">
        <f t="shared" ref="I4:I12" si="0">C4+(D4/60)+(E4/3600)</f>
        <v>32.499444444444443</v>
      </c>
      <c r="J4">
        <f t="shared" ref="J4:J12" si="1">F4+(G4/60)+(H4/3600)</f>
        <v>77.534611111111104</v>
      </c>
      <c r="K4">
        <v>4198</v>
      </c>
    </row>
    <row r="5" spans="1:11">
      <c r="A5" s="1" t="s">
        <v>10</v>
      </c>
      <c r="B5" s="1" t="s">
        <v>30</v>
      </c>
      <c r="C5">
        <v>32</v>
      </c>
      <c r="D5">
        <v>29</v>
      </c>
      <c r="E5">
        <v>57.4</v>
      </c>
      <c r="F5">
        <v>77</v>
      </c>
      <c r="G5">
        <v>32</v>
      </c>
      <c r="H5">
        <v>7.2</v>
      </c>
      <c r="I5">
        <f t="shared" si="0"/>
        <v>32.499277777777777</v>
      </c>
      <c r="J5">
        <f t="shared" si="1"/>
        <v>77.535333333333327</v>
      </c>
      <c r="K5">
        <v>4197</v>
      </c>
    </row>
    <row r="6" spans="1:11">
      <c r="A6" s="1" t="s">
        <v>11</v>
      </c>
      <c r="B6" s="1" t="s">
        <v>31</v>
      </c>
      <c r="C6">
        <v>32</v>
      </c>
      <c r="D6">
        <v>29</v>
      </c>
      <c r="E6">
        <v>57.2</v>
      </c>
      <c r="F6">
        <v>77</v>
      </c>
      <c r="G6">
        <v>32</v>
      </c>
      <c r="H6">
        <v>10.6</v>
      </c>
      <c r="I6">
        <f t="shared" si="0"/>
        <v>32.499222222222222</v>
      </c>
      <c r="J6">
        <f t="shared" si="1"/>
        <v>77.536277777777769</v>
      </c>
      <c r="K6">
        <v>4175</v>
      </c>
    </row>
    <row r="7" spans="1:11">
      <c r="A7" s="1" t="s">
        <v>12</v>
      </c>
      <c r="B7" s="1" t="s">
        <v>32</v>
      </c>
      <c r="C7">
        <v>32</v>
      </c>
      <c r="D7">
        <v>29</v>
      </c>
      <c r="E7">
        <v>54.6</v>
      </c>
      <c r="F7">
        <v>77</v>
      </c>
      <c r="G7">
        <v>32</v>
      </c>
      <c r="H7">
        <v>15.4</v>
      </c>
      <c r="I7">
        <f t="shared" si="0"/>
        <v>32.4985</v>
      </c>
      <c r="J7">
        <f t="shared" si="1"/>
        <v>77.537611111111104</v>
      </c>
      <c r="K7">
        <v>4175</v>
      </c>
    </row>
    <row r="8" spans="1:11">
      <c r="A8" s="1" t="s">
        <v>13</v>
      </c>
      <c r="B8" s="1" t="s">
        <v>33</v>
      </c>
      <c r="C8">
        <v>32</v>
      </c>
      <c r="D8">
        <v>29</v>
      </c>
      <c r="E8">
        <v>59.2</v>
      </c>
      <c r="F8">
        <v>77</v>
      </c>
      <c r="G8">
        <v>32</v>
      </c>
      <c r="H8">
        <v>17.8</v>
      </c>
      <c r="I8">
        <f t="shared" si="0"/>
        <v>32.49977777777778</v>
      </c>
      <c r="J8">
        <f t="shared" si="1"/>
        <v>77.538277777777779</v>
      </c>
      <c r="K8">
        <v>4179</v>
      </c>
    </row>
    <row r="9" spans="1:11">
      <c r="A9" s="1" t="s">
        <v>14</v>
      </c>
      <c r="B9" s="1" t="s">
        <v>34</v>
      </c>
      <c r="C9">
        <v>32</v>
      </c>
      <c r="D9">
        <v>30</v>
      </c>
      <c r="E9">
        <v>2.7</v>
      </c>
      <c r="F9">
        <v>77</v>
      </c>
      <c r="G9">
        <v>32</v>
      </c>
      <c r="H9">
        <v>10.4</v>
      </c>
      <c r="I9">
        <f t="shared" si="0"/>
        <v>32.500749999999996</v>
      </c>
      <c r="J9">
        <f t="shared" si="1"/>
        <v>77.536222222222221</v>
      </c>
      <c r="K9">
        <v>4192</v>
      </c>
    </row>
    <row r="10" spans="1:11">
      <c r="A10" s="1" t="s">
        <v>15</v>
      </c>
      <c r="B10" s="1" t="s">
        <v>35</v>
      </c>
      <c r="C10">
        <v>32</v>
      </c>
      <c r="D10">
        <v>30</v>
      </c>
      <c r="E10">
        <v>3.4</v>
      </c>
      <c r="F10">
        <v>77</v>
      </c>
      <c r="G10">
        <v>32</v>
      </c>
      <c r="H10">
        <v>6.3</v>
      </c>
      <c r="I10">
        <f t="shared" si="0"/>
        <v>32.500944444444443</v>
      </c>
      <c r="J10">
        <f t="shared" si="1"/>
        <v>77.535083333333333</v>
      </c>
      <c r="K10">
        <v>4187</v>
      </c>
    </row>
    <row r="11" spans="1:11">
      <c r="A11" s="1" t="s">
        <v>16</v>
      </c>
      <c r="B11" s="1" t="s">
        <v>36</v>
      </c>
      <c r="C11">
        <v>32</v>
      </c>
      <c r="D11">
        <v>30</v>
      </c>
      <c r="E11">
        <v>15.9</v>
      </c>
      <c r="F11">
        <v>77</v>
      </c>
      <c r="G11">
        <v>32</v>
      </c>
      <c r="H11">
        <v>3</v>
      </c>
      <c r="I11">
        <f t="shared" si="0"/>
        <v>32.504416666666664</v>
      </c>
      <c r="J11">
        <f t="shared" si="1"/>
        <v>77.534166666666664</v>
      </c>
      <c r="K11">
        <v>4194</v>
      </c>
    </row>
    <row r="12" spans="1:11">
      <c r="A12" s="1" t="s">
        <v>17</v>
      </c>
      <c r="B12" s="1" t="s">
        <v>37</v>
      </c>
      <c r="C12">
        <v>32</v>
      </c>
      <c r="D12">
        <v>30</v>
      </c>
      <c r="E12">
        <v>16.899999999999999</v>
      </c>
      <c r="F12">
        <v>77</v>
      </c>
      <c r="G12">
        <v>31</v>
      </c>
      <c r="H12">
        <v>59.9</v>
      </c>
      <c r="I12">
        <f t="shared" si="0"/>
        <v>32.504694444444446</v>
      </c>
      <c r="J12">
        <f t="shared" si="1"/>
        <v>77.533305555555557</v>
      </c>
      <c r="K12">
        <v>4202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C14" sqref="C14"/>
    </sheetView>
  </sheetViews>
  <sheetFormatPr defaultRowHeight="15"/>
  <sheetData>
    <row r="1" spans="1:11">
      <c r="A1" s="1"/>
      <c r="B1" s="1"/>
      <c r="C1" s="1"/>
      <c r="D1" s="1" t="s">
        <v>4</v>
      </c>
      <c r="E1" s="1"/>
      <c r="F1" s="1" t="s">
        <v>5</v>
      </c>
      <c r="G1" s="1"/>
      <c r="H1" s="1"/>
      <c r="I1" s="1"/>
      <c r="J1" s="1"/>
    </row>
    <row r="2" spans="1:11">
      <c r="A2" s="1" t="s">
        <v>26</v>
      </c>
      <c r="B2" s="1" t="s">
        <v>27</v>
      </c>
      <c r="C2" s="1" t="s">
        <v>1</v>
      </c>
      <c r="D2" s="1" t="s">
        <v>2</v>
      </c>
      <c r="E2" s="1" t="s">
        <v>3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24</v>
      </c>
    </row>
    <row r="3" spans="1:11">
      <c r="A3" s="1" t="s">
        <v>8</v>
      </c>
      <c r="B3" s="1" t="s">
        <v>38</v>
      </c>
      <c r="C3">
        <v>32</v>
      </c>
      <c r="D3">
        <v>30</v>
      </c>
      <c r="E3">
        <v>14.5</v>
      </c>
      <c r="F3">
        <v>77</v>
      </c>
      <c r="G3">
        <v>31</v>
      </c>
      <c r="H3">
        <v>36.799999999999997</v>
      </c>
      <c r="I3">
        <f>C3+(D3/60)+(E3/3600)</f>
        <v>32.504027777777779</v>
      </c>
      <c r="J3">
        <f>F3+(G3/60)+(H3/3600)</f>
        <v>77.526888888888891</v>
      </c>
      <c r="K3">
        <v>4279</v>
      </c>
    </row>
    <row r="4" spans="1:11">
      <c r="A4" s="1" t="s">
        <v>9</v>
      </c>
      <c r="B4" s="1" t="s">
        <v>39</v>
      </c>
      <c r="C4">
        <v>32</v>
      </c>
      <c r="D4">
        <v>30</v>
      </c>
      <c r="E4">
        <v>7.5</v>
      </c>
      <c r="F4">
        <v>77</v>
      </c>
      <c r="G4">
        <v>31</v>
      </c>
      <c r="H4">
        <v>51.7</v>
      </c>
      <c r="I4">
        <f t="shared" ref="I4" si="0">C4+(D4/60)+(E4/3600)</f>
        <v>32.502083333333331</v>
      </c>
      <c r="J4">
        <f t="shared" ref="J4" si="1">F4+(G4/60)+(H4/3600)</f>
        <v>77.53102777777778</v>
      </c>
      <c r="K4">
        <v>4177</v>
      </c>
    </row>
    <row r="5" spans="1:11">
      <c r="A5" s="1" t="s">
        <v>10</v>
      </c>
      <c r="B5" s="1" t="s">
        <v>40</v>
      </c>
      <c r="C5">
        <v>32</v>
      </c>
      <c r="D5">
        <v>30</v>
      </c>
      <c r="E5">
        <v>51.79</v>
      </c>
      <c r="F5">
        <v>77</v>
      </c>
      <c r="G5">
        <v>32</v>
      </c>
      <c r="H5">
        <v>19.71</v>
      </c>
      <c r="I5">
        <f>C5+(D5/60)+(E5/3600)</f>
        <v>32.514386111111108</v>
      </c>
      <c r="J5">
        <f>F5+(G5/60)+(H5/3600)</f>
        <v>77.538808333333336</v>
      </c>
      <c r="K5">
        <v>4193</v>
      </c>
    </row>
    <row r="6" spans="1:11">
      <c r="A6" s="1" t="s">
        <v>11</v>
      </c>
      <c r="B6" s="1" t="s">
        <v>41</v>
      </c>
      <c r="C6">
        <v>32</v>
      </c>
      <c r="D6">
        <v>30</v>
      </c>
      <c r="E6">
        <v>46.33</v>
      </c>
      <c r="F6">
        <v>77</v>
      </c>
      <c r="G6">
        <v>32</v>
      </c>
      <c r="H6">
        <v>28.71</v>
      </c>
      <c r="I6">
        <f t="shared" ref="I6" si="2">C6+(D6/60)+(E6/3600)</f>
        <v>32.512869444444448</v>
      </c>
      <c r="J6">
        <f t="shared" ref="J6" si="3">F6+(G6/60)+(H6/3600)</f>
        <v>77.541308333333333</v>
      </c>
      <c r="K6">
        <v>4184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O23" sqref="O23"/>
    </sheetView>
  </sheetViews>
  <sheetFormatPr defaultRowHeight="15"/>
  <cols>
    <col min="2" max="2" width="11.28515625" bestFit="1" customWidth="1"/>
  </cols>
  <sheetData>
    <row r="1" spans="1:11">
      <c r="A1" s="1"/>
      <c r="B1" s="1"/>
      <c r="C1" s="1"/>
      <c r="D1" s="1" t="s">
        <v>4</v>
      </c>
      <c r="E1" s="1"/>
      <c r="F1" s="1" t="s">
        <v>5</v>
      </c>
      <c r="G1" s="1"/>
      <c r="H1" s="1"/>
      <c r="I1" s="1"/>
      <c r="J1" s="1"/>
    </row>
    <row r="2" spans="1:11">
      <c r="A2" s="1" t="s">
        <v>26</v>
      </c>
      <c r="B2" s="1" t="s">
        <v>42</v>
      </c>
      <c r="C2" s="1" t="s">
        <v>1</v>
      </c>
      <c r="D2" s="1" t="s">
        <v>2</v>
      </c>
      <c r="E2" s="1" t="s">
        <v>3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24</v>
      </c>
    </row>
    <row r="3" spans="1:11">
      <c r="A3" s="1">
        <v>1</v>
      </c>
      <c r="B3" s="1">
        <v>394</v>
      </c>
      <c r="C3">
        <v>32</v>
      </c>
      <c r="D3">
        <v>30</v>
      </c>
      <c r="E3">
        <v>30.7</v>
      </c>
      <c r="F3">
        <v>77</v>
      </c>
      <c r="G3">
        <v>31</v>
      </c>
      <c r="H3">
        <v>27.8</v>
      </c>
      <c r="I3">
        <f>C3+(D3/60)+(E3/3600)</f>
        <v>32.508527777777779</v>
      </c>
      <c r="J3">
        <f>F3+(G3/60)+(H3/3600)</f>
        <v>77.524388888888893</v>
      </c>
      <c r="K3">
        <v>4286</v>
      </c>
    </row>
    <row r="4" spans="1:11">
      <c r="A4" s="1">
        <v>2</v>
      </c>
      <c r="B4" s="1">
        <v>395</v>
      </c>
      <c r="C4">
        <v>32</v>
      </c>
      <c r="D4">
        <v>30</v>
      </c>
      <c r="E4">
        <v>32.4</v>
      </c>
      <c r="F4">
        <v>77</v>
      </c>
      <c r="G4">
        <v>31</v>
      </c>
      <c r="H4">
        <v>24.5</v>
      </c>
      <c r="I4">
        <f t="shared" ref="I4:I13" si="0">C4+(D4/60)+(E4/3600)</f>
        <v>32.509</v>
      </c>
      <c r="J4">
        <f t="shared" ref="J4:J13" si="1">F4+(G4/60)+(H4/3600)</f>
        <v>77.523472222222225</v>
      </c>
      <c r="K4">
        <v>4301</v>
      </c>
    </row>
    <row r="5" spans="1:11">
      <c r="A5" s="1">
        <v>3</v>
      </c>
      <c r="B5" s="1">
        <v>396</v>
      </c>
      <c r="C5">
        <v>32</v>
      </c>
      <c r="D5">
        <v>30</v>
      </c>
      <c r="E5">
        <v>34</v>
      </c>
      <c r="F5">
        <v>77</v>
      </c>
      <c r="G5">
        <v>31</v>
      </c>
      <c r="H5">
        <v>6.3</v>
      </c>
      <c r="I5">
        <f t="shared" si="0"/>
        <v>32.509444444444448</v>
      </c>
      <c r="J5">
        <f t="shared" si="1"/>
        <v>77.518416666666667</v>
      </c>
      <c r="K5">
        <v>4330</v>
      </c>
    </row>
    <row r="6" spans="1:11">
      <c r="A6" s="1">
        <v>4</v>
      </c>
      <c r="B6" s="1">
        <v>398</v>
      </c>
      <c r="C6">
        <v>32</v>
      </c>
      <c r="D6">
        <v>30</v>
      </c>
      <c r="E6">
        <v>38.1</v>
      </c>
      <c r="F6">
        <v>77</v>
      </c>
      <c r="G6">
        <v>30</v>
      </c>
      <c r="H6">
        <v>43.9</v>
      </c>
      <c r="I6">
        <f t="shared" si="0"/>
        <v>32.510583333333336</v>
      </c>
      <c r="J6">
        <f t="shared" si="1"/>
        <v>77.512194444444447</v>
      </c>
      <c r="K6">
        <v>4371</v>
      </c>
    </row>
    <row r="7" spans="1:11">
      <c r="A7" s="1">
        <v>5</v>
      </c>
      <c r="B7" s="1">
        <v>399</v>
      </c>
      <c r="C7">
        <v>32</v>
      </c>
      <c r="D7">
        <v>30</v>
      </c>
      <c r="E7">
        <v>39.299999999999997</v>
      </c>
      <c r="F7">
        <v>77</v>
      </c>
      <c r="G7">
        <v>30</v>
      </c>
      <c r="H7">
        <v>34.4</v>
      </c>
      <c r="I7">
        <f t="shared" si="0"/>
        <v>32.510916666666667</v>
      </c>
      <c r="J7">
        <f t="shared" si="1"/>
        <v>77.509555555555551</v>
      </c>
      <c r="K7">
        <v>4390</v>
      </c>
    </row>
    <row r="8" spans="1:11">
      <c r="A8" s="1">
        <v>6</v>
      </c>
      <c r="B8" s="1">
        <v>400</v>
      </c>
      <c r="C8">
        <v>32</v>
      </c>
      <c r="D8">
        <v>30</v>
      </c>
      <c r="E8">
        <v>40.1</v>
      </c>
      <c r="F8">
        <v>77</v>
      </c>
      <c r="G8">
        <v>30</v>
      </c>
      <c r="H8">
        <v>30.1</v>
      </c>
      <c r="I8">
        <f t="shared" si="0"/>
        <v>32.511138888888887</v>
      </c>
      <c r="J8">
        <f t="shared" si="1"/>
        <v>77.508361111111114</v>
      </c>
      <c r="K8">
        <v>4395</v>
      </c>
    </row>
    <row r="9" spans="1:11">
      <c r="A9" s="1">
        <v>7</v>
      </c>
      <c r="B9" s="1">
        <v>401</v>
      </c>
      <c r="C9">
        <v>32</v>
      </c>
      <c r="D9">
        <v>30</v>
      </c>
      <c r="E9">
        <v>41.7</v>
      </c>
      <c r="F9">
        <v>77</v>
      </c>
      <c r="G9">
        <v>30</v>
      </c>
      <c r="H9">
        <v>25.8</v>
      </c>
      <c r="I9">
        <f t="shared" si="0"/>
        <v>32.511583333333334</v>
      </c>
      <c r="J9">
        <f t="shared" si="1"/>
        <v>77.507166666666663</v>
      </c>
      <c r="K9">
        <v>4402</v>
      </c>
    </row>
    <row r="10" spans="1:11">
      <c r="A10" s="1">
        <v>8</v>
      </c>
      <c r="B10" s="1">
        <v>402</v>
      </c>
      <c r="C10">
        <v>32</v>
      </c>
      <c r="D10">
        <v>30</v>
      </c>
      <c r="E10">
        <v>40.5</v>
      </c>
      <c r="F10">
        <v>77</v>
      </c>
      <c r="G10">
        <v>40</v>
      </c>
      <c r="H10">
        <v>23.8</v>
      </c>
      <c r="I10">
        <f t="shared" si="0"/>
        <v>32.511249999999997</v>
      </c>
      <c r="J10">
        <f t="shared" si="1"/>
        <v>77.673277777777784</v>
      </c>
      <c r="K10">
        <v>4406</v>
      </c>
    </row>
    <row r="11" spans="1:11">
      <c r="A11" s="1">
        <v>9</v>
      </c>
      <c r="B11" s="1">
        <v>403</v>
      </c>
      <c r="C11">
        <v>32</v>
      </c>
      <c r="D11">
        <v>30</v>
      </c>
      <c r="E11">
        <v>42.9</v>
      </c>
      <c r="F11">
        <v>77</v>
      </c>
      <c r="G11">
        <v>40</v>
      </c>
      <c r="H11">
        <v>18.2</v>
      </c>
      <c r="I11">
        <f t="shared" si="0"/>
        <v>32.511916666666664</v>
      </c>
      <c r="J11">
        <f t="shared" si="1"/>
        <v>77.671722222222229</v>
      </c>
      <c r="K11">
        <v>4414</v>
      </c>
    </row>
    <row r="12" spans="1:11">
      <c r="A12" s="1">
        <v>10</v>
      </c>
      <c r="B12" s="1">
        <v>404</v>
      </c>
      <c r="C12">
        <v>32</v>
      </c>
      <c r="D12">
        <v>30</v>
      </c>
      <c r="E12">
        <v>42.9</v>
      </c>
      <c r="F12">
        <v>77</v>
      </c>
      <c r="G12">
        <v>30</v>
      </c>
      <c r="H12">
        <v>17.399999999999999</v>
      </c>
      <c r="I12">
        <f t="shared" si="0"/>
        <v>32.511916666666664</v>
      </c>
      <c r="J12">
        <f t="shared" si="1"/>
        <v>77.504833333333337</v>
      </c>
      <c r="K12">
        <v>4415</v>
      </c>
    </row>
    <row r="13" spans="1:11">
      <c r="A13" s="1">
        <v>11</v>
      </c>
      <c r="B13" s="1">
        <v>405</v>
      </c>
      <c r="C13">
        <v>32</v>
      </c>
      <c r="D13">
        <v>30</v>
      </c>
      <c r="E13">
        <v>42.3</v>
      </c>
      <c r="F13">
        <v>77</v>
      </c>
      <c r="G13">
        <v>30</v>
      </c>
      <c r="H13">
        <v>12.9</v>
      </c>
      <c r="I13">
        <f t="shared" si="0"/>
        <v>32.511749999999999</v>
      </c>
      <c r="J13">
        <f t="shared" si="1"/>
        <v>77.503583333333339</v>
      </c>
      <c r="K13">
        <v>4420</v>
      </c>
    </row>
    <row r="14" spans="1:11">
      <c r="A14" s="1">
        <v>12</v>
      </c>
      <c r="B14" s="1">
        <v>406</v>
      </c>
      <c r="C14">
        <v>32</v>
      </c>
      <c r="D14">
        <v>30</v>
      </c>
      <c r="E14">
        <v>42.7</v>
      </c>
      <c r="F14">
        <v>77</v>
      </c>
      <c r="G14">
        <v>30</v>
      </c>
      <c r="H14">
        <v>10.8</v>
      </c>
      <c r="I14">
        <f t="shared" ref="I14:I52" si="2">C14+(D14/60)+(E14/3600)</f>
        <v>32.511861111111109</v>
      </c>
      <c r="J14">
        <f t="shared" ref="J14:J52" si="3">F14+(G14/60)+(H14/3600)</f>
        <v>77.503</v>
      </c>
      <c r="K14">
        <v>4425</v>
      </c>
    </row>
    <row r="15" spans="1:11">
      <c r="A15" s="1">
        <v>13</v>
      </c>
      <c r="B15" s="1">
        <v>407</v>
      </c>
      <c r="C15">
        <v>32</v>
      </c>
      <c r="D15">
        <v>30</v>
      </c>
      <c r="E15">
        <v>44.7</v>
      </c>
      <c r="F15">
        <v>77</v>
      </c>
      <c r="G15">
        <v>30</v>
      </c>
      <c r="H15">
        <v>6.1</v>
      </c>
      <c r="I15">
        <f t="shared" si="2"/>
        <v>32.512416666666667</v>
      </c>
      <c r="J15">
        <f t="shared" si="3"/>
        <v>77.501694444444439</v>
      </c>
      <c r="K15">
        <v>4426</v>
      </c>
    </row>
    <row r="16" spans="1:11">
      <c r="A16" s="1">
        <v>14</v>
      </c>
      <c r="B16" s="1">
        <v>408</v>
      </c>
      <c r="C16">
        <v>32</v>
      </c>
      <c r="D16">
        <v>30</v>
      </c>
      <c r="E16">
        <v>44.6</v>
      </c>
      <c r="F16">
        <v>77</v>
      </c>
      <c r="G16">
        <v>30</v>
      </c>
      <c r="H16">
        <v>1.6</v>
      </c>
      <c r="I16">
        <f t="shared" si="2"/>
        <v>32.512388888888886</v>
      </c>
      <c r="J16">
        <f t="shared" si="3"/>
        <v>77.50044444444444</v>
      </c>
      <c r="K16">
        <v>4436</v>
      </c>
    </row>
    <row r="17" spans="1:11">
      <c r="A17" s="1">
        <v>15</v>
      </c>
      <c r="B17" s="1">
        <v>409</v>
      </c>
      <c r="C17">
        <v>32</v>
      </c>
      <c r="D17">
        <v>30</v>
      </c>
      <c r="E17">
        <v>44</v>
      </c>
      <c r="F17">
        <v>77</v>
      </c>
      <c r="G17">
        <v>29</v>
      </c>
      <c r="H17">
        <v>57.7</v>
      </c>
      <c r="I17">
        <f t="shared" si="2"/>
        <v>32.512222222222221</v>
      </c>
      <c r="J17">
        <f t="shared" si="3"/>
        <v>77.499361111111114</v>
      </c>
      <c r="K17">
        <v>4440</v>
      </c>
    </row>
    <row r="18" spans="1:11">
      <c r="A18" s="1">
        <v>16</v>
      </c>
      <c r="B18" s="1">
        <v>410</v>
      </c>
      <c r="C18">
        <v>32</v>
      </c>
      <c r="D18">
        <v>30</v>
      </c>
      <c r="E18">
        <v>44.7</v>
      </c>
      <c r="F18">
        <v>77</v>
      </c>
      <c r="G18">
        <v>29</v>
      </c>
      <c r="H18">
        <v>56.8</v>
      </c>
      <c r="I18">
        <f t="shared" si="2"/>
        <v>32.512416666666667</v>
      </c>
      <c r="J18">
        <f t="shared" si="3"/>
        <v>77.499111111111105</v>
      </c>
      <c r="K18">
        <v>4441</v>
      </c>
    </row>
    <row r="19" spans="1:11">
      <c r="A19" s="1">
        <v>17</v>
      </c>
      <c r="B19" s="1">
        <v>411</v>
      </c>
      <c r="C19">
        <v>32</v>
      </c>
      <c r="D19">
        <v>30</v>
      </c>
      <c r="E19">
        <v>44.1</v>
      </c>
      <c r="F19">
        <v>77</v>
      </c>
      <c r="G19">
        <v>29</v>
      </c>
      <c r="H19">
        <v>53.2</v>
      </c>
      <c r="I19">
        <f t="shared" si="2"/>
        <v>32.512250000000002</v>
      </c>
      <c r="J19">
        <f t="shared" si="3"/>
        <v>77.498111111111115</v>
      </c>
      <c r="K19">
        <v>4445</v>
      </c>
    </row>
    <row r="20" spans="1:11">
      <c r="A20" s="1">
        <v>18</v>
      </c>
      <c r="B20" s="1">
        <v>412</v>
      </c>
      <c r="C20">
        <v>32</v>
      </c>
      <c r="D20">
        <v>30</v>
      </c>
      <c r="E20">
        <v>43.5</v>
      </c>
      <c r="F20">
        <v>77</v>
      </c>
      <c r="G20">
        <v>29</v>
      </c>
      <c r="H20">
        <v>51.7</v>
      </c>
      <c r="I20">
        <f t="shared" si="2"/>
        <v>32.512083333333337</v>
      </c>
      <c r="J20">
        <f t="shared" si="3"/>
        <v>77.497694444444448</v>
      </c>
      <c r="K20">
        <v>4452</v>
      </c>
    </row>
    <row r="21" spans="1:11">
      <c r="A21" s="1">
        <v>19</v>
      </c>
      <c r="B21" s="1">
        <v>413</v>
      </c>
      <c r="C21">
        <v>32</v>
      </c>
      <c r="D21">
        <v>30</v>
      </c>
      <c r="E21">
        <v>42.5</v>
      </c>
      <c r="F21">
        <v>77</v>
      </c>
      <c r="G21">
        <v>29</v>
      </c>
      <c r="H21">
        <v>48.9</v>
      </c>
      <c r="I21">
        <f t="shared" si="2"/>
        <v>32.511805555555554</v>
      </c>
      <c r="J21">
        <f t="shared" si="3"/>
        <v>77.496916666666664</v>
      </c>
      <c r="K21">
        <v>4449</v>
      </c>
    </row>
    <row r="22" spans="1:11">
      <c r="A22" s="1">
        <v>20</v>
      </c>
      <c r="B22" s="1">
        <v>414</v>
      </c>
      <c r="C22">
        <v>32</v>
      </c>
      <c r="D22">
        <v>30</v>
      </c>
      <c r="E22">
        <v>41.7</v>
      </c>
      <c r="F22">
        <v>77</v>
      </c>
      <c r="G22">
        <v>29</v>
      </c>
      <c r="H22">
        <v>47.3</v>
      </c>
      <c r="I22">
        <f t="shared" si="2"/>
        <v>32.511583333333334</v>
      </c>
      <c r="J22">
        <f t="shared" si="3"/>
        <v>77.496472222222224</v>
      </c>
      <c r="K22">
        <v>4455</v>
      </c>
    </row>
    <row r="23" spans="1:11">
      <c r="A23" s="1">
        <v>21</v>
      </c>
      <c r="B23" s="1">
        <v>415</v>
      </c>
      <c r="C23">
        <v>32</v>
      </c>
      <c r="D23">
        <v>30</v>
      </c>
      <c r="E23">
        <v>42.4</v>
      </c>
      <c r="F23">
        <v>77</v>
      </c>
      <c r="G23">
        <v>29</v>
      </c>
      <c r="H23">
        <v>40.6</v>
      </c>
      <c r="I23">
        <f t="shared" si="2"/>
        <v>32.51177777777778</v>
      </c>
      <c r="J23">
        <f t="shared" si="3"/>
        <v>77.494611111111112</v>
      </c>
      <c r="K23">
        <v>4457</v>
      </c>
    </row>
    <row r="24" spans="1:11">
      <c r="A24" s="1">
        <v>22</v>
      </c>
      <c r="B24" s="1">
        <v>416</v>
      </c>
      <c r="C24">
        <v>32</v>
      </c>
      <c r="D24">
        <v>30</v>
      </c>
      <c r="E24">
        <v>40.700000000000003</v>
      </c>
      <c r="F24">
        <v>77</v>
      </c>
      <c r="G24">
        <v>29</v>
      </c>
      <c r="H24">
        <v>37</v>
      </c>
      <c r="I24">
        <f t="shared" si="2"/>
        <v>32.511305555555559</v>
      </c>
      <c r="J24">
        <f t="shared" si="3"/>
        <v>77.493611111111107</v>
      </c>
      <c r="K24">
        <v>4467</v>
      </c>
    </row>
    <row r="25" spans="1:11">
      <c r="A25" s="1">
        <v>23</v>
      </c>
      <c r="B25" s="1">
        <v>417</v>
      </c>
      <c r="C25">
        <v>32</v>
      </c>
      <c r="D25">
        <v>30</v>
      </c>
      <c r="E25">
        <v>37.9</v>
      </c>
      <c r="F25">
        <v>77</v>
      </c>
      <c r="G25">
        <v>29</v>
      </c>
      <c r="H25">
        <v>27.4</v>
      </c>
      <c r="I25">
        <f t="shared" si="2"/>
        <v>32.510527777777774</v>
      </c>
      <c r="J25">
        <f t="shared" si="3"/>
        <v>77.490944444444452</v>
      </c>
      <c r="K25">
        <v>4480</v>
      </c>
    </row>
    <row r="26" spans="1:11">
      <c r="A26" s="1">
        <v>24</v>
      </c>
      <c r="B26" s="1">
        <v>418</v>
      </c>
      <c r="C26">
        <v>32</v>
      </c>
      <c r="D26">
        <v>30</v>
      </c>
      <c r="E26">
        <v>34.200000000000003</v>
      </c>
      <c r="F26">
        <v>77</v>
      </c>
      <c r="G26">
        <v>29</v>
      </c>
      <c r="H26">
        <v>22.6</v>
      </c>
      <c r="I26">
        <f t="shared" si="2"/>
        <v>32.509500000000003</v>
      </c>
      <c r="J26">
        <f t="shared" si="3"/>
        <v>77.489611111111117</v>
      </c>
      <c r="K26">
        <v>4484</v>
      </c>
    </row>
    <row r="27" spans="1:11">
      <c r="A27" s="1">
        <v>25</v>
      </c>
      <c r="B27" s="1">
        <v>419</v>
      </c>
      <c r="C27">
        <v>32</v>
      </c>
      <c r="D27">
        <v>30</v>
      </c>
      <c r="E27">
        <v>34.200000000000003</v>
      </c>
      <c r="F27">
        <v>77</v>
      </c>
      <c r="G27">
        <v>29</v>
      </c>
      <c r="H27">
        <v>20.100000000000001</v>
      </c>
      <c r="I27">
        <f t="shared" si="2"/>
        <v>32.509500000000003</v>
      </c>
      <c r="J27">
        <f t="shared" si="3"/>
        <v>77.488916666666668</v>
      </c>
      <c r="K27">
        <v>4490</v>
      </c>
    </row>
    <row r="28" spans="1:11">
      <c r="A28" s="1">
        <v>26</v>
      </c>
      <c r="B28" s="1">
        <v>420</v>
      </c>
      <c r="C28">
        <v>32</v>
      </c>
      <c r="D28">
        <v>30</v>
      </c>
      <c r="E28">
        <v>29.5</v>
      </c>
      <c r="F28">
        <v>77</v>
      </c>
      <c r="G28">
        <v>29</v>
      </c>
      <c r="H28">
        <v>17.7</v>
      </c>
      <c r="I28">
        <f t="shared" si="2"/>
        <v>32.508194444444442</v>
      </c>
      <c r="J28">
        <f t="shared" si="3"/>
        <v>77.488250000000008</v>
      </c>
      <c r="K28">
        <v>4493</v>
      </c>
    </row>
    <row r="29" spans="1:11">
      <c r="A29" s="1">
        <v>27</v>
      </c>
      <c r="B29" s="1">
        <v>421</v>
      </c>
      <c r="C29">
        <v>32</v>
      </c>
      <c r="D29">
        <v>30</v>
      </c>
      <c r="E29">
        <v>17.100000000000001</v>
      </c>
      <c r="F29">
        <v>77</v>
      </c>
      <c r="G29">
        <v>31</v>
      </c>
      <c r="H29">
        <v>21.7</v>
      </c>
      <c r="I29">
        <f t="shared" si="2"/>
        <v>32.504750000000001</v>
      </c>
      <c r="J29">
        <f t="shared" si="3"/>
        <v>77.52269444444444</v>
      </c>
      <c r="K29">
        <v>4305</v>
      </c>
    </row>
    <row r="30" spans="1:11">
      <c r="A30" s="1">
        <v>28</v>
      </c>
      <c r="B30" s="1">
        <v>422</v>
      </c>
      <c r="C30">
        <v>32</v>
      </c>
      <c r="D30">
        <v>30</v>
      </c>
      <c r="E30">
        <v>19</v>
      </c>
      <c r="F30">
        <v>77</v>
      </c>
      <c r="G30">
        <v>31</v>
      </c>
      <c r="H30">
        <v>18.5</v>
      </c>
      <c r="I30">
        <f t="shared" si="2"/>
        <v>32.505277777777778</v>
      </c>
      <c r="J30">
        <f t="shared" si="3"/>
        <v>77.521805555555559</v>
      </c>
      <c r="K30">
        <v>4323</v>
      </c>
    </row>
    <row r="31" spans="1:11">
      <c r="A31" s="1">
        <v>29</v>
      </c>
      <c r="B31" s="1">
        <v>423</v>
      </c>
      <c r="C31">
        <v>32</v>
      </c>
      <c r="D31">
        <v>30</v>
      </c>
      <c r="E31">
        <v>21.1</v>
      </c>
      <c r="F31">
        <v>77</v>
      </c>
      <c r="G31">
        <v>31</v>
      </c>
      <c r="H31">
        <v>14.4</v>
      </c>
      <c r="I31">
        <f t="shared" si="2"/>
        <v>32.505861111111109</v>
      </c>
      <c r="J31">
        <f t="shared" si="3"/>
        <v>77.520666666666671</v>
      </c>
      <c r="K31">
        <v>4342</v>
      </c>
    </row>
    <row r="32" spans="1:11">
      <c r="A32" s="1">
        <v>30</v>
      </c>
      <c r="B32" s="1">
        <v>424</v>
      </c>
      <c r="C32">
        <v>32</v>
      </c>
      <c r="D32">
        <v>30</v>
      </c>
      <c r="E32">
        <v>23</v>
      </c>
      <c r="F32">
        <v>77</v>
      </c>
      <c r="G32">
        <v>31</v>
      </c>
      <c r="H32">
        <v>10.6</v>
      </c>
      <c r="I32">
        <f t="shared" si="2"/>
        <v>32.506388888888885</v>
      </c>
      <c r="J32">
        <f t="shared" si="3"/>
        <v>77.519611111111104</v>
      </c>
      <c r="K32">
        <v>4336</v>
      </c>
    </row>
    <row r="33" spans="1:11">
      <c r="A33" s="1">
        <v>31</v>
      </c>
      <c r="B33" s="1">
        <v>425</v>
      </c>
      <c r="C33">
        <v>32</v>
      </c>
      <c r="D33">
        <v>30</v>
      </c>
      <c r="E33">
        <v>24</v>
      </c>
      <c r="F33">
        <v>77</v>
      </c>
      <c r="G33">
        <v>31</v>
      </c>
      <c r="H33">
        <v>5.9</v>
      </c>
      <c r="I33">
        <f t="shared" si="2"/>
        <v>32.506666666666668</v>
      </c>
      <c r="J33">
        <f t="shared" si="3"/>
        <v>77.518305555555557</v>
      </c>
      <c r="K33">
        <v>4342</v>
      </c>
    </row>
    <row r="34" spans="1:11">
      <c r="A34" s="1">
        <v>32</v>
      </c>
      <c r="B34" s="1">
        <v>426</v>
      </c>
      <c r="C34">
        <v>32</v>
      </c>
      <c r="D34">
        <v>30</v>
      </c>
      <c r="E34">
        <v>23.5</v>
      </c>
      <c r="F34">
        <v>77</v>
      </c>
      <c r="G34">
        <v>30</v>
      </c>
      <c r="H34">
        <v>59.9</v>
      </c>
      <c r="I34">
        <f t="shared" si="2"/>
        <v>32.506527777777777</v>
      </c>
      <c r="J34">
        <f t="shared" si="3"/>
        <v>77.516638888888892</v>
      </c>
      <c r="K34">
        <v>4356</v>
      </c>
    </row>
    <row r="35" spans="1:11">
      <c r="A35" s="1">
        <v>33</v>
      </c>
      <c r="B35" s="1">
        <v>427</v>
      </c>
      <c r="C35">
        <v>32</v>
      </c>
      <c r="D35">
        <v>30</v>
      </c>
      <c r="E35">
        <v>23.8</v>
      </c>
      <c r="F35">
        <v>77</v>
      </c>
      <c r="G35">
        <v>30</v>
      </c>
      <c r="H35">
        <v>58.3</v>
      </c>
      <c r="I35">
        <f t="shared" si="2"/>
        <v>32.506611111111113</v>
      </c>
      <c r="J35">
        <f t="shared" si="3"/>
        <v>77.516194444444452</v>
      </c>
      <c r="K35">
        <v>4357</v>
      </c>
    </row>
    <row r="36" spans="1:11">
      <c r="A36" s="1">
        <v>34</v>
      </c>
      <c r="B36" s="1">
        <v>428</v>
      </c>
      <c r="C36">
        <v>32</v>
      </c>
      <c r="D36">
        <v>30</v>
      </c>
      <c r="E36">
        <v>25.5</v>
      </c>
      <c r="F36">
        <v>77</v>
      </c>
      <c r="G36">
        <v>30</v>
      </c>
      <c r="H36">
        <v>54.4</v>
      </c>
      <c r="I36">
        <f t="shared" si="2"/>
        <v>32.507083333333334</v>
      </c>
      <c r="J36">
        <f t="shared" si="3"/>
        <v>77.515111111111111</v>
      </c>
      <c r="K36">
        <v>4370</v>
      </c>
    </row>
    <row r="37" spans="1:11">
      <c r="A37" s="1">
        <v>35</v>
      </c>
      <c r="B37" s="1">
        <v>429</v>
      </c>
      <c r="C37">
        <v>32</v>
      </c>
      <c r="D37">
        <v>30</v>
      </c>
      <c r="E37">
        <v>24.5</v>
      </c>
      <c r="F37">
        <v>77</v>
      </c>
      <c r="G37">
        <v>30</v>
      </c>
      <c r="H37">
        <v>52</v>
      </c>
      <c r="I37">
        <f t="shared" si="2"/>
        <v>32.506805555555559</v>
      </c>
      <c r="J37">
        <f t="shared" si="3"/>
        <v>77.51444444444445</v>
      </c>
      <c r="K37">
        <v>4380</v>
      </c>
    </row>
    <row r="38" spans="1:11">
      <c r="A38" s="1">
        <v>36</v>
      </c>
      <c r="B38" s="1">
        <v>430</v>
      </c>
      <c r="C38">
        <v>32</v>
      </c>
      <c r="D38">
        <v>30</v>
      </c>
      <c r="E38">
        <v>26.3</v>
      </c>
      <c r="F38">
        <v>77</v>
      </c>
      <c r="G38">
        <v>30</v>
      </c>
      <c r="H38">
        <v>47</v>
      </c>
      <c r="I38">
        <f t="shared" si="2"/>
        <v>32.507305555555554</v>
      </c>
      <c r="J38">
        <f t="shared" si="3"/>
        <v>77.513055555555553</v>
      </c>
      <c r="K38">
        <v>4387</v>
      </c>
    </row>
    <row r="39" spans="1:11">
      <c r="A39" s="1">
        <v>37</v>
      </c>
      <c r="B39" s="1">
        <v>431</v>
      </c>
      <c r="C39">
        <v>32</v>
      </c>
      <c r="D39">
        <v>30</v>
      </c>
      <c r="E39">
        <v>26.5</v>
      </c>
      <c r="F39">
        <v>77</v>
      </c>
      <c r="G39">
        <v>30</v>
      </c>
      <c r="H39">
        <v>43.9</v>
      </c>
      <c r="I39">
        <f t="shared" si="2"/>
        <v>32.507361111111109</v>
      </c>
      <c r="J39">
        <f t="shared" si="3"/>
        <v>77.512194444444447</v>
      </c>
      <c r="K39">
        <v>4394</v>
      </c>
    </row>
    <row r="40" spans="1:11">
      <c r="A40" s="1">
        <v>38</v>
      </c>
      <c r="B40" s="1">
        <v>432</v>
      </c>
      <c r="C40">
        <v>32</v>
      </c>
      <c r="D40">
        <v>30</v>
      </c>
      <c r="E40">
        <v>29</v>
      </c>
      <c r="F40">
        <v>77</v>
      </c>
      <c r="G40">
        <v>30</v>
      </c>
      <c r="H40">
        <v>35.200000000000003</v>
      </c>
      <c r="I40">
        <f t="shared" si="2"/>
        <v>32.508055555555558</v>
      </c>
      <c r="J40">
        <f t="shared" si="3"/>
        <v>77.509777777777771</v>
      </c>
      <c r="K40">
        <v>4404</v>
      </c>
    </row>
    <row r="41" spans="1:11">
      <c r="A41" s="1">
        <v>39</v>
      </c>
      <c r="B41" s="1">
        <v>433</v>
      </c>
      <c r="C41">
        <v>32</v>
      </c>
      <c r="D41">
        <v>30</v>
      </c>
      <c r="E41">
        <v>29.4</v>
      </c>
      <c r="F41">
        <v>77</v>
      </c>
      <c r="G41">
        <v>30</v>
      </c>
      <c r="H41">
        <v>29</v>
      </c>
      <c r="I41">
        <f t="shared" si="2"/>
        <v>32.508166666666668</v>
      </c>
      <c r="J41">
        <f t="shared" si="3"/>
        <v>77.508055555555558</v>
      </c>
      <c r="K41">
        <v>4419</v>
      </c>
    </row>
    <row r="42" spans="1:11">
      <c r="A42" s="1">
        <v>40</v>
      </c>
      <c r="B42" s="1">
        <v>434</v>
      </c>
      <c r="C42">
        <v>32</v>
      </c>
      <c r="D42">
        <v>30</v>
      </c>
      <c r="E42">
        <v>30.1</v>
      </c>
      <c r="F42">
        <v>77</v>
      </c>
      <c r="G42">
        <v>30</v>
      </c>
      <c r="H42">
        <v>25.8</v>
      </c>
      <c r="I42">
        <f t="shared" si="2"/>
        <v>32.508361111111114</v>
      </c>
      <c r="J42">
        <f t="shared" si="3"/>
        <v>77.507166666666663</v>
      </c>
      <c r="K42">
        <v>4417</v>
      </c>
    </row>
    <row r="43" spans="1:11">
      <c r="A43" s="1">
        <v>41</v>
      </c>
      <c r="B43" s="1">
        <v>435</v>
      </c>
      <c r="C43">
        <v>32</v>
      </c>
      <c r="D43">
        <v>30</v>
      </c>
      <c r="E43">
        <v>30.5</v>
      </c>
      <c r="F43">
        <v>77</v>
      </c>
      <c r="G43">
        <v>30</v>
      </c>
      <c r="H43">
        <v>16.5</v>
      </c>
      <c r="I43">
        <f t="shared" si="2"/>
        <v>32.508472222222224</v>
      </c>
      <c r="J43">
        <f t="shared" si="3"/>
        <v>77.504583333333329</v>
      </c>
      <c r="K43">
        <v>4427</v>
      </c>
    </row>
    <row r="44" spans="1:11">
      <c r="A44" s="1">
        <v>42</v>
      </c>
      <c r="B44" s="1">
        <v>436</v>
      </c>
      <c r="C44">
        <v>32</v>
      </c>
      <c r="D44">
        <v>30</v>
      </c>
      <c r="E44">
        <v>30.9</v>
      </c>
      <c r="F44">
        <v>77</v>
      </c>
      <c r="G44">
        <v>30</v>
      </c>
      <c r="H44">
        <v>14.4</v>
      </c>
      <c r="I44">
        <f t="shared" si="2"/>
        <v>32.508583333333334</v>
      </c>
      <c r="J44">
        <f t="shared" si="3"/>
        <v>77.504000000000005</v>
      </c>
      <c r="K44">
        <v>4437</v>
      </c>
    </row>
    <row r="45" spans="1:11">
      <c r="A45" s="1">
        <v>43</v>
      </c>
      <c r="B45" s="1">
        <v>437</v>
      </c>
      <c r="C45">
        <v>32</v>
      </c>
      <c r="D45">
        <v>30</v>
      </c>
      <c r="E45">
        <v>31.4</v>
      </c>
      <c r="F45">
        <v>77</v>
      </c>
      <c r="G45">
        <v>30</v>
      </c>
      <c r="H45">
        <v>10.9</v>
      </c>
      <c r="I45">
        <f t="shared" si="2"/>
        <v>32.508722222222225</v>
      </c>
      <c r="J45">
        <f t="shared" si="3"/>
        <v>77.503027777777774</v>
      </c>
      <c r="K45">
        <v>4426</v>
      </c>
    </row>
    <row r="46" spans="1:11">
      <c r="A46" s="1">
        <v>44</v>
      </c>
      <c r="B46" s="1">
        <v>438</v>
      </c>
      <c r="C46">
        <v>32</v>
      </c>
      <c r="D46">
        <v>30</v>
      </c>
      <c r="E46">
        <v>32.1</v>
      </c>
      <c r="F46">
        <v>77</v>
      </c>
      <c r="G46">
        <v>30</v>
      </c>
      <c r="H46">
        <v>5</v>
      </c>
      <c r="I46">
        <f t="shared" si="2"/>
        <v>32.508916666666664</v>
      </c>
      <c r="J46">
        <f t="shared" si="3"/>
        <v>77.501388888888883</v>
      </c>
      <c r="K46">
        <v>4446</v>
      </c>
    </row>
    <row r="47" spans="1:11">
      <c r="A47" s="1">
        <v>45</v>
      </c>
      <c r="B47" s="1">
        <v>439</v>
      </c>
      <c r="C47">
        <v>32</v>
      </c>
      <c r="D47">
        <v>30</v>
      </c>
      <c r="E47">
        <v>31.5</v>
      </c>
      <c r="F47">
        <v>77</v>
      </c>
      <c r="G47">
        <v>29</v>
      </c>
      <c r="H47">
        <v>59.7</v>
      </c>
      <c r="I47">
        <f t="shared" si="2"/>
        <v>32.508749999999999</v>
      </c>
      <c r="J47">
        <f t="shared" si="3"/>
        <v>77.499916666666664</v>
      </c>
      <c r="K47">
        <v>4454</v>
      </c>
    </row>
    <row r="48" spans="1:11">
      <c r="A48" s="1">
        <v>46</v>
      </c>
      <c r="B48" s="1">
        <v>440</v>
      </c>
      <c r="C48">
        <v>32</v>
      </c>
      <c r="D48">
        <v>30</v>
      </c>
      <c r="E48">
        <v>31.1</v>
      </c>
      <c r="F48">
        <v>77</v>
      </c>
      <c r="G48">
        <v>29</v>
      </c>
      <c r="H48">
        <v>56.5</v>
      </c>
      <c r="I48">
        <f t="shared" si="2"/>
        <v>32.508638888888889</v>
      </c>
      <c r="J48">
        <f t="shared" si="3"/>
        <v>77.499027777777783</v>
      </c>
      <c r="K48">
        <v>4459</v>
      </c>
    </row>
    <row r="49" spans="1:11">
      <c r="A49" s="1">
        <v>47</v>
      </c>
      <c r="B49" s="1">
        <v>441</v>
      </c>
      <c r="C49">
        <v>32</v>
      </c>
      <c r="D49">
        <v>30</v>
      </c>
      <c r="E49">
        <v>30.9</v>
      </c>
      <c r="F49">
        <v>77</v>
      </c>
      <c r="G49">
        <v>29</v>
      </c>
      <c r="H49">
        <v>52.1</v>
      </c>
      <c r="I49">
        <f t="shared" si="2"/>
        <v>32.508583333333334</v>
      </c>
      <c r="J49">
        <f t="shared" si="3"/>
        <v>77.497805555555558</v>
      </c>
      <c r="K49">
        <v>4461</v>
      </c>
    </row>
    <row r="50" spans="1:11">
      <c r="A50" s="1">
        <v>48</v>
      </c>
      <c r="B50" s="1">
        <v>442</v>
      </c>
      <c r="C50">
        <v>32</v>
      </c>
      <c r="D50">
        <v>30</v>
      </c>
      <c r="E50">
        <v>30.1</v>
      </c>
      <c r="F50">
        <v>77</v>
      </c>
      <c r="G50">
        <v>29</v>
      </c>
      <c r="H50">
        <v>49.6</v>
      </c>
      <c r="I50">
        <f t="shared" si="2"/>
        <v>32.508361111111114</v>
      </c>
      <c r="J50">
        <f t="shared" si="3"/>
        <v>77.49711111111111</v>
      </c>
      <c r="K50">
        <v>4468</v>
      </c>
    </row>
    <row r="51" spans="1:11">
      <c r="A51" s="1">
        <v>49</v>
      </c>
      <c r="B51" s="1">
        <v>443</v>
      </c>
      <c r="C51">
        <v>32</v>
      </c>
      <c r="D51">
        <v>30</v>
      </c>
      <c r="E51">
        <v>29.6</v>
      </c>
      <c r="F51">
        <v>77</v>
      </c>
      <c r="G51">
        <v>29</v>
      </c>
      <c r="H51">
        <v>46.1</v>
      </c>
      <c r="I51">
        <f t="shared" si="2"/>
        <v>32.508222222222223</v>
      </c>
      <c r="J51">
        <f t="shared" si="3"/>
        <v>77.496138888888893</v>
      </c>
      <c r="K51">
        <v>4467</v>
      </c>
    </row>
    <row r="52" spans="1:11">
      <c r="A52" s="1">
        <v>50</v>
      </c>
      <c r="B52" s="1">
        <v>444</v>
      </c>
      <c r="C52">
        <v>32</v>
      </c>
      <c r="D52">
        <v>30</v>
      </c>
      <c r="E52">
        <v>29.1</v>
      </c>
      <c r="F52">
        <v>77</v>
      </c>
      <c r="G52">
        <v>29</v>
      </c>
      <c r="H52">
        <v>42.6</v>
      </c>
      <c r="I52">
        <f t="shared" si="2"/>
        <v>32.508083333333332</v>
      </c>
      <c r="J52">
        <f t="shared" si="3"/>
        <v>77.495166666666663</v>
      </c>
      <c r="K52">
        <v>4468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S25" sqref="S25"/>
    </sheetView>
  </sheetViews>
  <sheetFormatPr defaultRowHeight="15"/>
  <cols>
    <col min="5" max="5" width="10.42578125" bestFit="1" customWidth="1"/>
    <col min="6" max="6" width="13.140625" bestFit="1" customWidth="1"/>
    <col min="7" max="11" width="10.42578125" bestFit="1" customWidth="1"/>
    <col min="12" max="12" width="10.140625" bestFit="1" customWidth="1"/>
    <col min="14" max="18" width="10.140625" bestFit="1" customWidth="1"/>
  </cols>
  <sheetData>
    <row r="1" spans="1:18" s="1" customFormat="1">
      <c r="A1" s="1" t="s">
        <v>100</v>
      </c>
      <c r="B1" s="1" t="s">
        <v>4</v>
      </c>
      <c r="C1" s="1" t="s">
        <v>5</v>
      </c>
      <c r="D1" s="1" t="s">
        <v>24</v>
      </c>
      <c r="E1" s="1" t="s">
        <v>101</v>
      </c>
      <c r="F1" s="1" t="s">
        <v>102</v>
      </c>
      <c r="G1" s="15">
        <v>41858</v>
      </c>
      <c r="H1" s="15">
        <v>41873</v>
      </c>
      <c r="I1" s="15">
        <v>41888</v>
      </c>
      <c r="J1" s="15">
        <v>41903</v>
      </c>
      <c r="K1" s="15">
        <v>42251</v>
      </c>
      <c r="L1" s="3" t="s">
        <v>71</v>
      </c>
      <c r="M1" s="3" t="s">
        <v>72</v>
      </c>
      <c r="N1" s="3" t="s">
        <v>73</v>
      </c>
      <c r="O1" s="3" t="s">
        <v>75</v>
      </c>
      <c r="P1" s="3" t="s">
        <v>96</v>
      </c>
      <c r="Q1" s="3" t="s">
        <v>97</v>
      </c>
      <c r="R1" s="3" t="s">
        <v>98</v>
      </c>
    </row>
    <row r="2" spans="1:18">
      <c r="A2" t="s">
        <v>8</v>
      </c>
      <c r="B2">
        <v>32.502805555555554</v>
      </c>
      <c r="C2">
        <v>77.528777777777776</v>
      </c>
      <c r="D2">
        <v>4269</v>
      </c>
      <c r="F2">
        <v>746.59999999999991</v>
      </c>
      <c r="G2">
        <v>82.299999999999955</v>
      </c>
      <c r="H2">
        <v>139.29999999999995</v>
      </c>
      <c r="J2">
        <v>173.79999999999984</v>
      </c>
      <c r="K2">
        <v>504.09999999999991</v>
      </c>
    </row>
    <row r="3" spans="1:18">
      <c r="A3" t="s">
        <v>9</v>
      </c>
      <c r="B3">
        <v>32.508638888888889</v>
      </c>
      <c r="C3">
        <v>77.524249999999995</v>
      </c>
      <c r="D3">
        <v>4280</v>
      </c>
      <c r="F3">
        <v>774.5</v>
      </c>
      <c r="G3">
        <v>165</v>
      </c>
      <c r="H3">
        <v>276.29999999999995</v>
      </c>
      <c r="I3">
        <v>384.79999999999995</v>
      </c>
      <c r="J3">
        <v>453.29999999999995</v>
      </c>
    </row>
    <row r="4" spans="1:18">
      <c r="A4" t="s">
        <v>10</v>
      </c>
      <c r="B4">
        <v>32.509861111111114</v>
      </c>
      <c r="C4">
        <v>77.516638888888892</v>
      </c>
      <c r="D4">
        <v>4347</v>
      </c>
      <c r="F4">
        <v>771.59999999999991</v>
      </c>
      <c r="G4">
        <v>167.79999999999995</v>
      </c>
      <c r="H4">
        <v>287.09999999999991</v>
      </c>
      <c r="I4">
        <v>391.59999999999991</v>
      </c>
      <c r="J4">
        <v>463.69999999999993</v>
      </c>
    </row>
    <row r="5" spans="1:18">
      <c r="A5" t="s">
        <v>11</v>
      </c>
      <c r="B5">
        <v>32.511333333333333</v>
      </c>
      <c r="C5">
        <v>77.506611111111113</v>
      </c>
      <c r="D5">
        <v>4403</v>
      </c>
      <c r="F5">
        <v>776.5</v>
      </c>
      <c r="G5">
        <v>164</v>
      </c>
      <c r="H5">
        <v>276</v>
      </c>
      <c r="I5">
        <v>566.5</v>
      </c>
      <c r="J5">
        <v>434.5</v>
      </c>
    </row>
    <row r="6" spans="1:18">
      <c r="A6" t="s">
        <v>12</v>
      </c>
      <c r="B6">
        <v>32.510944444444448</v>
      </c>
      <c r="C6">
        <v>77.494416666666666</v>
      </c>
      <c r="D6">
        <v>4462</v>
      </c>
      <c r="F6">
        <v>783.1</v>
      </c>
      <c r="G6">
        <v>160</v>
      </c>
      <c r="H6">
        <v>264.89999999999998</v>
      </c>
      <c r="I6">
        <v>547.5</v>
      </c>
      <c r="J6">
        <v>442.8</v>
      </c>
    </row>
    <row r="7" spans="1:18">
      <c r="A7" t="s">
        <v>13</v>
      </c>
      <c r="B7">
        <v>32.505861111111109</v>
      </c>
      <c r="C7">
        <v>77.484333333333339</v>
      </c>
      <c r="D7">
        <v>4530</v>
      </c>
      <c r="F7">
        <v>933.49999999999989</v>
      </c>
      <c r="G7">
        <v>155.60000000000002</v>
      </c>
      <c r="H7">
        <v>251.89999999999998</v>
      </c>
      <c r="J7">
        <v>594.89999999999986</v>
      </c>
    </row>
    <row r="8" spans="1:18">
      <c r="A8" t="s">
        <v>14</v>
      </c>
      <c r="B8">
        <v>32.496944444444445</v>
      </c>
      <c r="C8">
        <v>77.464416666666665</v>
      </c>
      <c r="D8">
        <v>4547</v>
      </c>
      <c r="F8">
        <v>733</v>
      </c>
      <c r="G8">
        <v>153.5</v>
      </c>
      <c r="H8">
        <v>230.5</v>
      </c>
      <c r="I8">
        <v>494.5</v>
      </c>
      <c r="J8">
        <v>341</v>
      </c>
    </row>
    <row r="9" spans="1:18">
      <c r="A9" t="s">
        <v>15</v>
      </c>
      <c r="B9">
        <v>32.487805555555553</v>
      </c>
      <c r="C9">
        <v>77.45783333333334</v>
      </c>
      <c r="D9">
        <v>4721</v>
      </c>
      <c r="F9">
        <v>761.59999999999991</v>
      </c>
      <c r="G9">
        <v>125</v>
      </c>
      <c r="H9">
        <v>198.79999999999995</v>
      </c>
      <c r="I9">
        <v>447.29999999999995</v>
      </c>
      <c r="J9">
        <v>486.19999999999993</v>
      </c>
      <c r="K9">
        <v>695.89999999999986</v>
      </c>
    </row>
    <row r="10" spans="1:18">
      <c r="A10" t="s">
        <v>16</v>
      </c>
      <c r="B10">
        <v>32.476722222222222</v>
      </c>
      <c r="C10">
        <v>77.455722222222221</v>
      </c>
      <c r="D10">
        <v>4803</v>
      </c>
      <c r="F10">
        <v>754</v>
      </c>
      <c r="G10">
        <v>88</v>
      </c>
      <c r="H10">
        <v>167</v>
      </c>
      <c r="I10">
        <v>403.6</v>
      </c>
      <c r="J10">
        <v>433.90000000000003</v>
      </c>
    </row>
    <row r="11" spans="1:18">
      <c r="A11" t="s">
        <v>17</v>
      </c>
      <c r="B11">
        <v>32.469277777777776</v>
      </c>
      <c r="C11">
        <v>77.454305555555564</v>
      </c>
      <c r="D11">
        <v>4850</v>
      </c>
      <c r="F11">
        <v>660.09999999999991</v>
      </c>
      <c r="G11">
        <v>117.59999999999991</v>
      </c>
      <c r="H11">
        <v>201.59999999999991</v>
      </c>
      <c r="I11">
        <v>428.89999999999986</v>
      </c>
      <c r="J11">
        <v>265.89999999999986</v>
      </c>
      <c r="K11">
        <v>600.69999999999993</v>
      </c>
    </row>
    <row r="12" spans="1:18">
      <c r="A12" t="s">
        <v>18</v>
      </c>
      <c r="B12">
        <v>32.503638888888887</v>
      </c>
      <c r="C12">
        <v>77.465555555555554</v>
      </c>
      <c r="D12">
        <v>4631</v>
      </c>
      <c r="F12">
        <v>775.8</v>
      </c>
      <c r="G12">
        <v>154.79999999999995</v>
      </c>
      <c r="H12">
        <v>257.09999999999991</v>
      </c>
      <c r="I12">
        <v>533.59999999999991</v>
      </c>
      <c r="J12">
        <v>405.79999999999995</v>
      </c>
    </row>
    <row r="13" spans="1:18">
      <c r="A13" t="s">
        <v>19</v>
      </c>
      <c r="B13">
        <v>32.504694444444446</v>
      </c>
      <c r="C13">
        <v>77.458138888888897</v>
      </c>
      <c r="D13">
        <v>4904</v>
      </c>
      <c r="F13">
        <v>754</v>
      </c>
      <c r="G13">
        <v>132.79999999999995</v>
      </c>
      <c r="H13">
        <v>219.79999999999995</v>
      </c>
      <c r="I13">
        <v>483.4</v>
      </c>
      <c r="J13">
        <v>346.4</v>
      </c>
    </row>
    <row r="14" spans="1:18">
      <c r="A14" t="s">
        <v>20</v>
      </c>
      <c r="B14">
        <v>32.506500000000003</v>
      </c>
      <c r="C14">
        <v>77.451777777777778</v>
      </c>
      <c r="D14">
        <v>4764</v>
      </c>
      <c r="F14">
        <v>782.1</v>
      </c>
      <c r="G14">
        <v>122</v>
      </c>
      <c r="H14">
        <v>199.39999999999998</v>
      </c>
      <c r="I14">
        <v>444.5</v>
      </c>
      <c r="J14">
        <v>492.3</v>
      </c>
      <c r="K14">
        <v>715.1</v>
      </c>
    </row>
    <row r="15" spans="1:18">
      <c r="A15" t="s">
        <v>21</v>
      </c>
      <c r="B15">
        <v>32.50577777777778</v>
      </c>
      <c r="C15">
        <v>77.445750000000004</v>
      </c>
      <c r="D15">
        <v>4806</v>
      </c>
      <c r="F15">
        <v>786.5</v>
      </c>
      <c r="G15">
        <v>120.79999999999995</v>
      </c>
      <c r="H15">
        <v>201.79999999999995</v>
      </c>
      <c r="J15">
        <v>294.99999999999994</v>
      </c>
      <c r="K15">
        <v>691.8</v>
      </c>
    </row>
    <row r="16" spans="1:18">
      <c r="A16" t="s">
        <v>22</v>
      </c>
      <c r="B16">
        <v>32.503888888888888</v>
      </c>
      <c r="C16">
        <v>77.440805555555556</v>
      </c>
      <c r="D16">
        <v>4858</v>
      </c>
      <c r="F16">
        <v>770.09999999999991</v>
      </c>
      <c r="G16">
        <v>125.79999999999995</v>
      </c>
      <c r="H16">
        <v>215.09999999999991</v>
      </c>
      <c r="K16">
        <v>715.39999999999986</v>
      </c>
    </row>
    <row r="17" spans="1:16">
      <c r="A17" t="s">
        <v>23</v>
      </c>
      <c r="B17">
        <v>32.501888888888892</v>
      </c>
      <c r="C17">
        <v>77.423333333333332</v>
      </c>
      <c r="D17">
        <v>4587</v>
      </c>
      <c r="F17">
        <v>748.19999999999993</v>
      </c>
      <c r="I17">
        <v>343.79999999999995</v>
      </c>
      <c r="J17">
        <v>405.79999999999995</v>
      </c>
    </row>
    <row r="18" spans="1:16">
      <c r="A18" t="s">
        <v>52</v>
      </c>
      <c r="B18">
        <v>32.508833333333335</v>
      </c>
      <c r="C18">
        <v>77.523833333333329</v>
      </c>
      <c r="D18">
        <v>4293</v>
      </c>
      <c r="E18" s="17">
        <v>42251</v>
      </c>
      <c r="F18">
        <v>1166.9000000000001</v>
      </c>
      <c r="L18">
        <v>346.00000000000011</v>
      </c>
      <c r="M18">
        <v>749.2</v>
      </c>
      <c r="N18">
        <v>867.50000000000011</v>
      </c>
      <c r="O18">
        <v>999.60000000000014</v>
      </c>
    </row>
    <row r="19" spans="1:16">
      <c r="A19" t="s">
        <v>53</v>
      </c>
      <c r="B19">
        <v>32.509888888888888</v>
      </c>
      <c r="C19">
        <v>77.516666666666666</v>
      </c>
      <c r="D19">
        <v>4338</v>
      </c>
      <c r="E19" s="17">
        <v>42251</v>
      </c>
      <c r="F19">
        <v>1134.5</v>
      </c>
      <c r="L19">
        <v>300</v>
      </c>
      <c r="M19">
        <v>721.9</v>
      </c>
      <c r="N19">
        <v>824</v>
      </c>
      <c r="O19">
        <v>1060.5</v>
      </c>
    </row>
    <row r="20" spans="1:16">
      <c r="A20" t="s">
        <v>54</v>
      </c>
      <c r="B20">
        <v>32.511277777777778</v>
      </c>
      <c r="C20">
        <v>77.506944444444443</v>
      </c>
      <c r="D20">
        <v>4415</v>
      </c>
      <c r="E20" s="17">
        <v>42251</v>
      </c>
      <c r="F20">
        <v>1123.8</v>
      </c>
      <c r="L20">
        <v>239.89999999999998</v>
      </c>
      <c r="M20">
        <v>646.4</v>
      </c>
      <c r="N20">
        <v>779.4</v>
      </c>
      <c r="O20">
        <v>893.4</v>
      </c>
    </row>
    <row r="21" spans="1:16">
      <c r="A21" t="s">
        <v>55</v>
      </c>
      <c r="B21">
        <v>32.510972222222222</v>
      </c>
      <c r="C21">
        <v>77.494749999999996</v>
      </c>
      <c r="D21">
        <v>4457</v>
      </c>
      <c r="E21" s="17">
        <v>42251</v>
      </c>
      <c r="F21">
        <v>1133.0999999999999</v>
      </c>
      <c r="L21">
        <v>207.79999999999995</v>
      </c>
      <c r="M21">
        <v>601.5</v>
      </c>
      <c r="N21">
        <v>725.5</v>
      </c>
      <c r="O21">
        <v>834.69999999999993</v>
      </c>
    </row>
    <row r="22" spans="1:16">
      <c r="A22" t="s">
        <v>56</v>
      </c>
      <c r="B22">
        <v>32.506083333333336</v>
      </c>
      <c r="C22">
        <v>77.484861111111115</v>
      </c>
      <c r="D22">
        <v>4511</v>
      </c>
      <c r="E22" s="17">
        <v>42251</v>
      </c>
      <c r="F22">
        <v>1217.2</v>
      </c>
      <c r="L22">
        <v>138</v>
      </c>
      <c r="M22">
        <v>508.29999999999995</v>
      </c>
      <c r="N22">
        <v>626</v>
      </c>
      <c r="O22">
        <v>717</v>
      </c>
      <c r="P22">
        <v>1057</v>
      </c>
    </row>
    <row r="23" spans="1:16">
      <c r="A23" t="s">
        <v>57</v>
      </c>
      <c r="B23">
        <v>32.495361111111109</v>
      </c>
      <c r="C23">
        <v>77.464472222222227</v>
      </c>
      <c r="D23">
        <v>4628</v>
      </c>
      <c r="E23" s="17">
        <v>42251</v>
      </c>
      <c r="F23">
        <v>942.8</v>
      </c>
      <c r="L23">
        <v>116.70000000000005</v>
      </c>
      <c r="M23">
        <v>451.5</v>
      </c>
      <c r="N23">
        <v>558.69999999999993</v>
      </c>
      <c r="O23">
        <v>653.69999999999993</v>
      </c>
    </row>
    <row r="24" spans="1:16">
      <c r="A24" t="s">
        <v>58</v>
      </c>
      <c r="B24">
        <v>32.48822222222222</v>
      </c>
      <c r="C24">
        <v>77.457916666666677</v>
      </c>
      <c r="D24">
        <v>4786</v>
      </c>
      <c r="E24" s="17">
        <v>42251</v>
      </c>
      <c r="F24">
        <v>796.5</v>
      </c>
      <c r="L24">
        <v>155.79999999999995</v>
      </c>
      <c r="M24">
        <v>433</v>
      </c>
      <c r="N24">
        <v>534</v>
      </c>
      <c r="O24">
        <v>604.5</v>
      </c>
    </row>
    <row r="25" spans="1:16">
      <c r="A25" t="s">
        <v>59</v>
      </c>
      <c r="B25">
        <v>32.477138888888888</v>
      </c>
      <c r="C25">
        <v>77.455833333333331</v>
      </c>
      <c r="D25">
        <v>4721</v>
      </c>
      <c r="E25" s="17">
        <v>42251</v>
      </c>
      <c r="F25">
        <v>776.5</v>
      </c>
      <c r="L25">
        <v>11.799999999999955</v>
      </c>
      <c r="M25">
        <v>308</v>
      </c>
      <c r="N25">
        <v>409.6</v>
      </c>
      <c r="O25">
        <v>450.6</v>
      </c>
      <c r="P25">
        <v>620.79999999999995</v>
      </c>
    </row>
    <row r="26" spans="1:16">
      <c r="A26" t="s">
        <v>60</v>
      </c>
      <c r="B26">
        <v>32.469722222222224</v>
      </c>
      <c r="C26">
        <v>77.454499999999996</v>
      </c>
      <c r="D26">
        <v>4849</v>
      </c>
      <c r="E26" s="17">
        <v>42251</v>
      </c>
      <c r="F26">
        <v>694.9</v>
      </c>
      <c r="L26">
        <v>11</v>
      </c>
      <c r="M26">
        <v>315.79999999999995</v>
      </c>
      <c r="N26">
        <v>402.79999999999995</v>
      </c>
      <c r="O26">
        <v>460.79999999999995</v>
      </c>
      <c r="P26">
        <v>622.29999999999995</v>
      </c>
    </row>
    <row r="27" spans="1:16">
      <c r="A27" t="s">
        <v>61</v>
      </c>
      <c r="B27">
        <v>32.50472222222222</v>
      </c>
      <c r="C27">
        <v>77.466222222222228</v>
      </c>
      <c r="D27">
        <v>4643</v>
      </c>
      <c r="E27" s="17">
        <v>42251</v>
      </c>
      <c r="F27">
        <v>756.99999999999989</v>
      </c>
      <c r="L27">
        <v>122.39999999999998</v>
      </c>
      <c r="M27">
        <v>469.59999999999991</v>
      </c>
      <c r="O27">
        <v>686.59999999999991</v>
      </c>
    </row>
    <row r="28" spans="1:16">
      <c r="A28" t="s">
        <v>62</v>
      </c>
      <c r="B28">
        <v>32.505527777777779</v>
      </c>
      <c r="C28">
        <v>77.463361111111112</v>
      </c>
      <c r="D28">
        <v>4675</v>
      </c>
      <c r="E28" s="17">
        <v>42251</v>
      </c>
      <c r="F28">
        <v>782.69999999999993</v>
      </c>
      <c r="L28">
        <v>74.600000000000023</v>
      </c>
      <c r="M28">
        <v>417.29999999999995</v>
      </c>
      <c r="N28">
        <v>520.29999999999995</v>
      </c>
      <c r="O28">
        <v>612.5</v>
      </c>
    </row>
    <row r="29" spans="1:16">
      <c r="A29" t="s">
        <v>63</v>
      </c>
      <c r="B29">
        <v>32.505388888888888</v>
      </c>
      <c r="C29">
        <v>77.453638888888889</v>
      </c>
      <c r="D29">
        <v>4735</v>
      </c>
      <c r="E29" s="17">
        <v>42251</v>
      </c>
      <c r="F29">
        <v>820.19999999999993</v>
      </c>
      <c r="L29">
        <v>202</v>
      </c>
      <c r="M29">
        <v>355.6</v>
      </c>
      <c r="N29">
        <v>441.79999999999995</v>
      </c>
      <c r="O29">
        <v>516.79999999999995</v>
      </c>
      <c r="P29">
        <v>702.5</v>
      </c>
    </row>
    <row r="30" spans="1:16">
      <c r="A30" t="s">
        <v>64</v>
      </c>
      <c r="B30">
        <v>32.505555555555553</v>
      </c>
      <c r="C30">
        <v>77.447611111111115</v>
      </c>
      <c r="D30">
        <v>4782</v>
      </c>
      <c r="E30" s="17">
        <v>42251</v>
      </c>
      <c r="F30">
        <v>782</v>
      </c>
      <c r="L30">
        <v>51</v>
      </c>
      <c r="M30">
        <v>359.1</v>
      </c>
      <c r="N30">
        <v>455.3</v>
      </c>
      <c r="O30">
        <v>526.29999999999995</v>
      </c>
      <c r="P30">
        <v>754.4</v>
      </c>
    </row>
    <row r="31" spans="1:16">
      <c r="A31" t="s">
        <v>65</v>
      </c>
      <c r="B31">
        <v>32.504583333333336</v>
      </c>
      <c r="C31">
        <v>77.442194444444453</v>
      </c>
      <c r="D31">
        <v>4793</v>
      </c>
      <c r="E31" s="17">
        <v>42251</v>
      </c>
      <c r="F31">
        <v>757.7</v>
      </c>
      <c r="L31">
        <v>38.5</v>
      </c>
      <c r="M31">
        <v>367.1</v>
      </c>
      <c r="N31">
        <v>461.1</v>
      </c>
      <c r="O31">
        <v>534.1</v>
      </c>
      <c r="P31">
        <v>740.40000000000009</v>
      </c>
    </row>
    <row r="32" spans="1:16">
      <c r="A32" t="s">
        <v>66</v>
      </c>
      <c r="B32">
        <v>32.501805555555556</v>
      </c>
      <c r="C32">
        <v>77.474611111111116</v>
      </c>
      <c r="D32">
        <v>4572</v>
      </c>
      <c r="E32" s="17">
        <v>42251</v>
      </c>
      <c r="F32">
        <v>1190.5</v>
      </c>
      <c r="L32">
        <v>148.70000000000005</v>
      </c>
      <c r="M32">
        <v>535.1</v>
      </c>
      <c r="N32">
        <v>650.70000000000005</v>
      </c>
      <c r="O32">
        <v>760.7</v>
      </c>
    </row>
    <row r="34" spans="1:18">
      <c r="A34" t="s">
        <v>77</v>
      </c>
      <c r="B34">
        <v>32.502733333333332</v>
      </c>
      <c r="C34">
        <v>77.528999999999996</v>
      </c>
      <c r="D34">
        <v>4268</v>
      </c>
      <c r="E34" s="16">
        <v>42942</v>
      </c>
      <c r="F34">
        <v>912.6</v>
      </c>
      <c r="Q34">
        <v>69.399999999999977</v>
      </c>
      <c r="R34">
        <v>79.699999999999932</v>
      </c>
    </row>
    <row r="35" spans="1:18">
      <c r="A35" t="s">
        <v>78</v>
      </c>
      <c r="B35">
        <v>32.508850000000002</v>
      </c>
      <c r="C35">
        <v>77.52373333333334</v>
      </c>
      <c r="D35">
        <v>4264</v>
      </c>
      <c r="E35" s="16">
        <v>42942</v>
      </c>
      <c r="F35">
        <v>941.8</v>
      </c>
      <c r="R35">
        <v>380.9</v>
      </c>
    </row>
    <row r="36" spans="1:18">
      <c r="A36" t="s">
        <v>79</v>
      </c>
      <c r="B36">
        <v>32.51</v>
      </c>
      <c r="C36">
        <v>77.516566666666662</v>
      </c>
      <c r="D36">
        <v>4432</v>
      </c>
      <c r="E36" s="16">
        <v>42942</v>
      </c>
      <c r="F36">
        <v>945.1</v>
      </c>
      <c r="Q36">
        <v>242.80000000000007</v>
      </c>
      <c r="R36">
        <v>364.70000000000005</v>
      </c>
    </row>
    <row r="37" spans="1:18">
      <c r="A37" t="s">
        <v>80</v>
      </c>
      <c r="B37">
        <v>32.511499999999998</v>
      </c>
      <c r="C37">
        <v>77.505549999999999</v>
      </c>
      <c r="D37">
        <v>4403</v>
      </c>
      <c r="E37" s="16">
        <v>42942</v>
      </c>
      <c r="F37">
        <v>944.9</v>
      </c>
      <c r="Q37">
        <v>234.10000000000002</v>
      </c>
      <c r="R37">
        <v>350.5</v>
      </c>
    </row>
    <row r="38" spans="1:18">
      <c r="A38" t="s">
        <v>81</v>
      </c>
      <c r="B38">
        <v>32.510849999999998</v>
      </c>
      <c r="C38">
        <v>77.494083333333336</v>
      </c>
      <c r="D38">
        <v>4454</v>
      </c>
      <c r="E38" s="16">
        <v>42942</v>
      </c>
      <c r="F38">
        <v>920.9</v>
      </c>
      <c r="Q38">
        <v>224.89999999999998</v>
      </c>
      <c r="R38">
        <v>326.39999999999998</v>
      </c>
    </row>
    <row r="39" spans="1:18">
      <c r="A39" t="s">
        <v>82</v>
      </c>
      <c r="B39">
        <v>32.506133333333331</v>
      </c>
      <c r="C39">
        <v>77.484883333333329</v>
      </c>
      <c r="D39">
        <v>4509</v>
      </c>
      <c r="E39" s="16">
        <v>42942</v>
      </c>
      <c r="F39">
        <v>903.50000000000011</v>
      </c>
      <c r="Q39">
        <v>196.30000000000007</v>
      </c>
      <c r="R39">
        <v>321.90000000000009</v>
      </c>
    </row>
    <row r="40" spans="1:18">
      <c r="A40" t="s">
        <v>83</v>
      </c>
      <c r="B40">
        <v>32.49731666666667</v>
      </c>
      <c r="C40">
        <v>77.464849999999998</v>
      </c>
      <c r="D40">
        <v>4620</v>
      </c>
      <c r="E40" s="16">
        <v>42942</v>
      </c>
      <c r="F40">
        <v>902.90000000000009</v>
      </c>
      <c r="R40">
        <v>262.90000000000009</v>
      </c>
    </row>
    <row r="41" spans="1:18">
      <c r="A41" t="s">
        <v>84</v>
      </c>
      <c r="B41">
        <v>32.488666666666667</v>
      </c>
      <c r="C41">
        <v>77.458016666666666</v>
      </c>
      <c r="D41">
        <v>4708</v>
      </c>
      <c r="E41" s="16">
        <v>42942</v>
      </c>
      <c r="F41">
        <v>914.6</v>
      </c>
      <c r="Q41">
        <v>153.60000000000002</v>
      </c>
      <c r="R41">
        <v>230</v>
      </c>
    </row>
    <row r="42" spans="1:18">
      <c r="A42" t="s">
        <v>85</v>
      </c>
      <c r="B42">
        <v>32.476183333333331</v>
      </c>
      <c r="C42">
        <v>77.455466666666666</v>
      </c>
      <c r="D42">
        <v>4803</v>
      </c>
      <c r="E42" s="16">
        <v>42942</v>
      </c>
      <c r="F42">
        <v>831.09999999999991</v>
      </c>
      <c r="Q42">
        <v>142.09999999999991</v>
      </c>
      <c r="R42">
        <v>191.09999999999991</v>
      </c>
    </row>
    <row r="43" spans="1:18">
      <c r="A43" t="s">
        <v>86</v>
      </c>
      <c r="B43">
        <v>32.47078333333333</v>
      </c>
      <c r="C43">
        <v>77.453716666666665</v>
      </c>
      <c r="D43">
        <v>4848</v>
      </c>
      <c r="E43" s="16">
        <v>42942</v>
      </c>
      <c r="F43">
        <v>945.30000000000007</v>
      </c>
      <c r="Q43">
        <v>160.60000000000002</v>
      </c>
      <c r="R43">
        <v>219.60000000000002</v>
      </c>
    </row>
    <row r="44" spans="1:18">
      <c r="A44" t="s">
        <v>87</v>
      </c>
      <c r="B44">
        <v>32.46391666666667</v>
      </c>
      <c r="C44">
        <v>77.451383333333339</v>
      </c>
      <c r="D44">
        <v>4888</v>
      </c>
      <c r="E44" s="16">
        <v>42942</v>
      </c>
      <c r="F44">
        <v>911.2</v>
      </c>
      <c r="Q44">
        <v>156.30000000000007</v>
      </c>
      <c r="R44">
        <v>196.00000000000011</v>
      </c>
    </row>
    <row r="45" spans="1:18">
      <c r="A45" t="s">
        <v>88</v>
      </c>
      <c r="B45">
        <v>32.457516666666663</v>
      </c>
      <c r="C45">
        <v>77.448983333333331</v>
      </c>
      <c r="D45">
        <v>4916</v>
      </c>
      <c r="E45" s="16">
        <v>42942</v>
      </c>
      <c r="F45">
        <v>811.59999999999991</v>
      </c>
      <c r="Q45">
        <v>73</v>
      </c>
      <c r="R45">
        <v>312.69999999999993</v>
      </c>
    </row>
    <row r="46" spans="1:18">
      <c r="A46" t="s">
        <v>89</v>
      </c>
      <c r="B46">
        <v>32.450533333333333</v>
      </c>
      <c r="C46">
        <v>77.447000000000003</v>
      </c>
      <c r="D46">
        <v>4946</v>
      </c>
      <c r="E46" s="16">
        <v>42942</v>
      </c>
      <c r="F46">
        <v>974.49999999999989</v>
      </c>
      <c r="Q46">
        <v>344.79999999999995</v>
      </c>
      <c r="R46">
        <v>180.79999999999995</v>
      </c>
    </row>
    <row r="47" spans="1:18">
      <c r="A47" t="s">
        <v>90</v>
      </c>
      <c r="B47">
        <v>32.505283333333331</v>
      </c>
      <c r="C47">
        <v>77.464799999999997</v>
      </c>
      <c r="D47">
        <v>4658</v>
      </c>
      <c r="E47" s="16">
        <v>42942</v>
      </c>
      <c r="F47">
        <v>799.7</v>
      </c>
      <c r="Q47">
        <v>203</v>
      </c>
      <c r="R47">
        <v>297</v>
      </c>
    </row>
    <row r="48" spans="1:18">
      <c r="A48" t="s">
        <v>91</v>
      </c>
      <c r="B48">
        <v>32.506133333333331</v>
      </c>
      <c r="C48">
        <v>77.457683333333335</v>
      </c>
      <c r="D48">
        <v>4697</v>
      </c>
      <c r="E48" s="16">
        <v>42942</v>
      </c>
      <c r="F48">
        <v>947.59999999999991</v>
      </c>
      <c r="Q48">
        <v>174.59999999999991</v>
      </c>
      <c r="R48">
        <v>238.59999999999991</v>
      </c>
    </row>
    <row r="49" spans="1:18">
      <c r="A49" t="s">
        <v>92</v>
      </c>
      <c r="B49">
        <v>32.505816666666668</v>
      </c>
      <c r="C49">
        <v>77.448166666666665</v>
      </c>
      <c r="D49">
        <v>4795</v>
      </c>
      <c r="E49" s="16">
        <v>42942</v>
      </c>
      <c r="F49">
        <v>980.2</v>
      </c>
      <c r="Q49">
        <v>174.60000000000002</v>
      </c>
      <c r="R49">
        <v>232.60000000000002</v>
      </c>
    </row>
    <row r="50" spans="1:18">
      <c r="A50" t="s">
        <v>93</v>
      </c>
      <c r="B50">
        <v>32.503933333333336</v>
      </c>
      <c r="C50">
        <v>77.438216666666662</v>
      </c>
      <c r="D50">
        <v>4864</v>
      </c>
      <c r="E50" s="16">
        <v>42942</v>
      </c>
      <c r="F50">
        <v>924.7</v>
      </c>
      <c r="Q50">
        <v>183.5</v>
      </c>
      <c r="R50">
        <v>230.29999999999995</v>
      </c>
    </row>
    <row r="51" spans="1:18">
      <c r="A51" t="s">
        <v>94</v>
      </c>
      <c r="B51">
        <v>32.502749999999999</v>
      </c>
      <c r="C51">
        <v>77.431216666666671</v>
      </c>
      <c r="D51">
        <v>4900</v>
      </c>
      <c r="E51" s="16">
        <v>42942</v>
      </c>
      <c r="F51">
        <v>935.39999999999986</v>
      </c>
      <c r="Q51">
        <v>168.79999999999995</v>
      </c>
      <c r="R51">
        <v>197.59999999999991</v>
      </c>
    </row>
    <row r="52" spans="1:18">
      <c r="A52" t="s">
        <v>95</v>
      </c>
      <c r="B52">
        <v>32.51573333333333</v>
      </c>
      <c r="C52">
        <v>77.425233333333338</v>
      </c>
      <c r="D52">
        <v>5004</v>
      </c>
      <c r="E52" s="16">
        <v>42942</v>
      </c>
      <c r="F52">
        <v>938.6</v>
      </c>
      <c r="R52">
        <v>196.30000000000007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Stake</vt:lpstr>
      <vt:lpstr>Terminus points</vt:lpstr>
      <vt:lpstr>Supra Glacial lakes</vt:lpstr>
      <vt:lpstr>Rock Bolders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`parmanand</cp:lastModifiedBy>
  <dcterms:created xsi:type="dcterms:W3CDTF">2014-07-26T10:04:58Z</dcterms:created>
  <dcterms:modified xsi:type="dcterms:W3CDTF">2019-01-09T06:28:39Z</dcterms:modified>
</cp:coreProperties>
</file>